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135" windowWidth="11295" windowHeight="6690" activeTab="1"/>
  </bookViews>
  <sheets>
    <sheet name="RZIS " sheetId="8" r:id="rId1"/>
    <sheet name="Bilans " sheetId="9" r:id="rId2"/>
  </sheets>
  <calcPr calcId="125725"/>
</workbook>
</file>

<file path=xl/calcChain.xml><?xml version="1.0" encoding="utf-8"?>
<calcChain xmlns="http://schemas.openxmlformats.org/spreadsheetml/2006/main">
  <c r="N59" i="9"/>
  <c r="L59"/>
  <c r="N6"/>
  <c r="E45"/>
  <c r="E44" s="1"/>
  <c r="E41" s="1"/>
  <c r="E31"/>
  <c r="F31"/>
  <c r="G31"/>
  <c r="L6"/>
  <c r="L24"/>
  <c r="M24"/>
  <c r="N24"/>
  <c r="L27"/>
  <c r="M27"/>
  <c r="N27"/>
  <c r="L34"/>
  <c r="L30" s="1"/>
  <c r="M34"/>
  <c r="M30" s="1"/>
  <c r="N34"/>
  <c r="N30" s="1"/>
  <c r="L47"/>
  <c r="L43" s="1"/>
  <c r="L40" s="1"/>
  <c r="M47"/>
  <c r="M43" s="1"/>
  <c r="M40" s="1"/>
  <c r="N47"/>
  <c r="N43" s="1"/>
  <c r="N40" s="1"/>
  <c r="L57"/>
  <c r="M59"/>
  <c r="M57" s="1"/>
  <c r="N57"/>
  <c r="E7"/>
  <c r="F7"/>
  <c r="G7"/>
  <c r="E12"/>
  <c r="F12"/>
  <c r="G12"/>
  <c r="E21"/>
  <c r="F21"/>
  <c r="G21"/>
  <c r="E26"/>
  <c r="F26"/>
  <c r="G26"/>
  <c r="E35"/>
  <c r="F35"/>
  <c r="G35"/>
  <c r="F45"/>
  <c r="F44" s="1"/>
  <c r="F41" s="1"/>
  <c r="G45"/>
  <c r="G44" s="1"/>
  <c r="G41" s="1"/>
  <c r="E55"/>
  <c r="E52" s="1"/>
  <c r="E51" s="1"/>
  <c r="F55"/>
  <c r="F52" s="1"/>
  <c r="F51" s="1"/>
  <c r="G55"/>
  <c r="G52" s="1"/>
  <c r="G51" s="1"/>
  <c r="K59"/>
  <c r="J59"/>
  <c r="K57"/>
  <c r="J57"/>
  <c r="D55"/>
  <c r="C55"/>
  <c r="D52"/>
  <c r="C52"/>
  <c r="D51"/>
  <c r="C51"/>
  <c r="K47"/>
  <c r="J47"/>
  <c r="J43" s="1"/>
  <c r="J40" s="1"/>
  <c r="D45"/>
  <c r="D44" s="1"/>
  <c r="D41" s="1"/>
  <c r="C45"/>
  <c r="C44" s="1"/>
  <c r="C41" s="1"/>
  <c r="K43"/>
  <c r="K40" s="1"/>
  <c r="K21" s="1"/>
  <c r="D35"/>
  <c r="C35"/>
  <c r="K34"/>
  <c r="J34"/>
  <c r="J30" s="1"/>
  <c r="D31"/>
  <c r="C31"/>
  <c r="K30"/>
  <c r="K27"/>
  <c r="J27"/>
  <c r="D26"/>
  <c r="C26"/>
  <c r="K24"/>
  <c r="J24"/>
  <c r="K22"/>
  <c r="J22"/>
  <c r="D21"/>
  <c r="C21"/>
  <c r="D13"/>
  <c r="C13"/>
  <c r="D12"/>
  <c r="C12"/>
  <c r="D7"/>
  <c r="D6" s="1"/>
  <c r="C7"/>
  <c r="K6"/>
  <c r="J6"/>
  <c r="C6"/>
  <c r="M6" l="1"/>
  <c r="M22"/>
  <c r="M21" s="1"/>
  <c r="N22"/>
  <c r="N21" s="1"/>
  <c r="N63" s="1"/>
  <c r="L22"/>
  <c r="L21" s="1"/>
  <c r="L63" s="1"/>
  <c r="F6"/>
  <c r="F34"/>
  <c r="F63" s="1"/>
  <c r="G34"/>
  <c r="E34"/>
  <c r="G6"/>
  <c r="E6"/>
  <c r="E63" s="1"/>
  <c r="J21"/>
  <c r="C34"/>
  <c r="K63"/>
  <c r="C63"/>
  <c r="J63"/>
  <c r="D34"/>
  <c r="D63" s="1"/>
  <c r="M63" l="1"/>
  <c r="G63"/>
  <c r="G35" i="8"/>
  <c r="F7" l="1"/>
  <c r="G7"/>
  <c r="F13"/>
  <c r="G13"/>
  <c r="G24" s="1"/>
  <c r="F24"/>
  <c r="F25"/>
  <c r="G25"/>
  <c r="F30"/>
  <c r="G30"/>
  <c r="F35"/>
  <c r="F45"/>
  <c r="G45"/>
  <c r="E58"/>
  <c r="D45"/>
  <c r="C45"/>
  <c r="D35"/>
  <c r="C35"/>
  <c r="D30"/>
  <c r="C30"/>
  <c r="D25"/>
  <c r="C25"/>
  <c r="D13"/>
  <c r="C13"/>
  <c r="D7"/>
  <c r="D24" s="1"/>
  <c r="D34" s="1"/>
  <c r="D55" s="1"/>
  <c r="D58" s="1"/>
  <c r="C7"/>
  <c r="C24" s="1"/>
  <c r="C34" s="1"/>
  <c r="C52" s="1"/>
  <c r="C55" s="1"/>
  <c r="C58" s="1"/>
  <c r="G34" l="1"/>
  <c r="G55" s="1"/>
  <c r="G58" s="1"/>
  <c r="F34"/>
  <c r="F55" s="1"/>
  <c r="F58" s="1"/>
</calcChain>
</file>

<file path=xl/comments1.xml><?xml version="1.0" encoding="utf-8"?>
<comments xmlns="http://schemas.openxmlformats.org/spreadsheetml/2006/main">
  <authors>
    <author>huka</author>
  </authors>
  <commentList>
    <comment ref="D60" authorId="0">
      <text>
        <r>
          <rPr>
            <b/>
            <sz val="9"/>
            <color indexed="81"/>
            <rFont val="Tahoma"/>
            <family val="2"/>
            <charset val="238"/>
          </rPr>
          <t>huka:</t>
        </r>
        <r>
          <rPr>
            <sz val="9"/>
            <color indexed="81"/>
            <rFont val="Tahoma"/>
            <family val="2"/>
            <charset val="238"/>
          </rPr>
          <t xml:space="preserve">
+ VAT naliczony do rozl. W innych okresach </t>
        </r>
      </text>
    </comment>
  </commentList>
</comments>
</file>

<file path=xl/sharedStrings.xml><?xml version="1.0" encoding="utf-8"?>
<sst xmlns="http://schemas.openxmlformats.org/spreadsheetml/2006/main" count="362" uniqueCount="207">
  <si>
    <t>A.</t>
  </si>
  <si>
    <t>I.</t>
  </si>
  <si>
    <t>B.</t>
  </si>
  <si>
    <t>C.</t>
  </si>
  <si>
    <t>D.</t>
  </si>
  <si>
    <t>F.</t>
  </si>
  <si>
    <t>G.</t>
  </si>
  <si>
    <t>J.</t>
  </si>
  <si>
    <t>K.</t>
  </si>
  <si>
    <t>L.</t>
  </si>
  <si>
    <t>H.</t>
  </si>
  <si>
    <t>E.</t>
  </si>
  <si>
    <t>Przychody netto ze sprzedaży produktów</t>
  </si>
  <si>
    <t>(wariant porównawczy)</t>
  </si>
  <si>
    <t>Wykonanie  2017</t>
  </si>
  <si>
    <t>Wykonanie  2018</t>
  </si>
  <si>
    <t>ostateczne</t>
  </si>
  <si>
    <t xml:space="preserve">ostateczne </t>
  </si>
  <si>
    <t>Przychody netto ze sprzedaży i zrównane z nimi</t>
  </si>
  <si>
    <t>–</t>
  </si>
  <si>
    <t xml:space="preserve">w tym od jednostek powiązanych </t>
  </si>
  <si>
    <t>II.</t>
  </si>
  <si>
    <t xml:space="preserve">Zmiana stanu produktów (zwiększenie – wartość dodatnia, zmniejszenie – wartość ujemna) </t>
  </si>
  <si>
    <t>III.</t>
  </si>
  <si>
    <t xml:space="preserve">Koszt wytworzenia produktów na własne potrzeby jednostki </t>
  </si>
  <si>
    <t>IV.</t>
  </si>
  <si>
    <t>Przychody netto ze sprzedaży towarów i materiałów</t>
  </si>
  <si>
    <t>Koszty działalności operacyjnej</t>
  </si>
  <si>
    <t>Amortyzacja</t>
  </si>
  <si>
    <t>Zużycie materiałów i energii</t>
  </si>
  <si>
    <t>Usługi obce</t>
  </si>
  <si>
    <t>Podatki i opłaty, w tym:</t>
  </si>
  <si>
    <t>podatek akcyzowy</t>
  </si>
  <si>
    <t>V.</t>
  </si>
  <si>
    <t>Wynagrodzenia</t>
  </si>
  <si>
    <t>VI.</t>
  </si>
  <si>
    <t>Ubezpieczenia społeczne i inne świadczenia, w tym:</t>
  </si>
  <si>
    <t>emerytalne</t>
  </si>
  <si>
    <t>VII.</t>
  </si>
  <si>
    <t xml:space="preserve">Pozostałe koszty rodzajowe </t>
  </si>
  <si>
    <t>VIII.</t>
  </si>
  <si>
    <t>Wartość sprzedanych towarów i materiałów</t>
  </si>
  <si>
    <t>Zysk (strata) ze sprzedaży (A–B)</t>
  </si>
  <si>
    <t>Pozostałe przychody operacyjne</t>
  </si>
  <si>
    <t>Zysk z rozchodu niefinansowych aktywów trwałych</t>
  </si>
  <si>
    <t>Dotacje</t>
  </si>
  <si>
    <t xml:space="preserve">Aktualizacja wartości aktywów niefinansowych </t>
  </si>
  <si>
    <t>Inne przychody operacyjne</t>
  </si>
  <si>
    <t>Pozostałe koszty operacyjne</t>
  </si>
  <si>
    <t xml:space="preserve">Strata z rozchodu niefinansowych aktywów trwałych </t>
  </si>
  <si>
    <t>Inne koszty operacyjne</t>
  </si>
  <si>
    <t>Zysk (strata) z działalności operacyjnej (C+D–E)</t>
  </si>
  <si>
    <t xml:space="preserve">Przychody finansowe </t>
  </si>
  <si>
    <t>Dywidendy i udziały w zyskach, w tym:</t>
  </si>
  <si>
    <t xml:space="preserve">a) od jednostek powiązanych </t>
  </si>
  <si>
    <t>b) od jednostek pozostałych</t>
  </si>
  <si>
    <t>Odsetki, w tym:</t>
  </si>
  <si>
    <t xml:space="preserve">- od jednostek powiązanych </t>
  </si>
  <si>
    <t xml:space="preserve">Zysk z rozchodu aktywów finansowych,  w tym: </t>
  </si>
  <si>
    <t>- w jednostkach powiązanych</t>
  </si>
  <si>
    <t xml:space="preserve">Aktualizacja wartości aktywów finansowych </t>
  </si>
  <si>
    <t>Inne</t>
  </si>
  <si>
    <t xml:space="preserve">Koszty finansowe </t>
  </si>
  <si>
    <t xml:space="preserve">- dla jednostek powiązanych </t>
  </si>
  <si>
    <t>Strata z rozchodu aktywów finansowych, w tym:</t>
  </si>
  <si>
    <t xml:space="preserve">Wynik zdarzeń nadzwyczajnych (J.I.–J.II.) </t>
  </si>
  <si>
    <t xml:space="preserve">Zyski nadzwyczajne </t>
  </si>
  <si>
    <t>Straty nadzwyczajne</t>
  </si>
  <si>
    <t>Zysk (strata) brutto (F+G-H)</t>
  </si>
  <si>
    <t>Podatek dochodowy</t>
  </si>
  <si>
    <t>Pozostałe obow.zmniejszenia zysku (zwiększenia straty)</t>
  </si>
  <si>
    <t>Zysk (strata) netto (I–J–K)</t>
  </si>
  <si>
    <t xml:space="preserve">                              </t>
  </si>
  <si>
    <t>.................................................................               ........................................................</t>
  </si>
  <si>
    <t>(imię i nazwisko, podpis osoby sporządzającej)              (imię i nazwisko, podpis kierownika jednostki)</t>
  </si>
  <si>
    <t>Plan 2019</t>
  </si>
  <si>
    <t>Plan  2020</t>
  </si>
  <si>
    <t>Plan  2021</t>
  </si>
  <si>
    <t xml:space="preserve"> -      </t>
  </si>
  <si>
    <t>Lubaczów, dnia 01.04.2019 r.</t>
  </si>
  <si>
    <t>(wersja pełna)</t>
  </si>
  <si>
    <t>AKTYWA</t>
  </si>
  <si>
    <t>Stan na</t>
  </si>
  <si>
    <t>PASYWA</t>
  </si>
  <si>
    <t>31.12.2017</t>
  </si>
  <si>
    <t>31.12.2018</t>
  </si>
  <si>
    <t>Aktywa trwałe</t>
  </si>
  <si>
    <t>Kapitał (fundusz) własny</t>
  </si>
  <si>
    <t>Wartości niematerialne i prawne</t>
  </si>
  <si>
    <t>1.</t>
  </si>
  <si>
    <t>Koszty zakończonych prac rozwojowych</t>
  </si>
  <si>
    <t>Kapitał (fundusz) podstawowy</t>
  </si>
  <si>
    <t>2.</t>
  </si>
  <si>
    <t>Wartość firmy</t>
  </si>
  <si>
    <t>3.</t>
  </si>
  <si>
    <t>Inne wartości niematerialne i prawne</t>
  </si>
  <si>
    <t>Kapitał (fundusz) zapasowy, w tym:</t>
  </si>
  <si>
    <t>4.</t>
  </si>
  <si>
    <t>Zaliczki na wartości niematerialne i prawne</t>
  </si>
  <si>
    <t>nadwyżka wartości sprzedaży (wartości emisyjnej) nad wartością nominalną udziałów (akcji)</t>
  </si>
  <si>
    <t>Rzeczowe aktywa trwałe</t>
  </si>
  <si>
    <t>Środki trwałe</t>
  </si>
  <si>
    <t xml:space="preserve">Kapitał (fundusz) z aktualizacji wyceny, w tym: </t>
  </si>
  <si>
    <t>a)</t>
  </si>
  <si>
    <t>grunty (w tym prawo użytkowania wieczystego gruntu)</t>
  </si>
  <si>
    <t>z tytułu aktualizacji wartości godziwej</t>
  </si>
  <si>
    <t>b)</t>
  </si>
  <si>
    <t>budynki, lokale i obiekty inżynierii lądowej i wodnej</t>
  </si>
  <si>
    <t xml:space="preserve">Pozostałe kapitały (fundusze) rezerwowe </t>
  </si>
  <si>
    <t>c)</t>
  </si>
  <si>
    <r>
      <t>urządzenia techniczne i maszyny</t>
    </r>
    <r>
      <rPr>
        <sz val="10"/>
        <color indexed="10"/>
        <rFont val="Arial CE"/>
        <family val="2"/>
        <charset val="238"/>
      </rPr>
      <t xml:space="preserve"> </t>
    </r>
  </si>
  <si>
    <t xml:space="preserve">Zysk (strata) z lat ubiegłych </t>
  </si>
  <si>
    <t>d)</t>
  </si>
  <si>
    <t>środki transportu</t>
  </si>
  <si>
    <r>
      <t xml:space="preserve">Zysk (strata) netto  </t>
    </r>
    <r>
      <rPr>
        <sz val="10"/>
        <color indexed="8"/>
        <rFont val="Arial CE"/>
        <charset val="238"/>
      </rPr>
      <t xml:space="preserve">                                                           </t>
    </r>
  </si>
  <si>
    <t>e)</t>
  </si>
  <si>
    <t>inne środki trwałe</t>
  </si>
  <si>
    <t>Środki trwałe w budowie</t>
  </si>
  <si>
    <t>Odpisy z zysku netto w ciągu roku obrotowego (wielkość ujemna)</t>
  </si>
  <si>
    <t>Zaliczki na środki trwałe w budowie</t>
  </si>
  <si>
    <t>Należności długoterminowe</t>
  </si>
  <si>
    <t>Zobowiązania i rezerwy na zobowiązania</t>
  </si>
  <si>
    <t>Od jednostek powiązanych</t>
  </si>
  <si>
    <t xml:space="preserve">Rezerwy na zobowiązania </t>
  </si>
  <si>
    <t>Od pozostałych jednostek, w których jednostka posiada zaangażowanie w kapitale</t>
  </si>
  <si>
    <t>Rezerwa z tytułu odroczonego podatku dochodowego</t>
  </si>
  <si>
    <t>Rezerwa na świadczenia emerytalne i podobne</t>
  </si>
  <si>
    <t>Od pozostałych jednostek</t>
  </si>
  <si>
    <t>długoterminowa</t>
  </si>
  <si>
    <t>Inwestycje długoterminowe</t>
  </si>
  <si>
    <t xml:space="preserve">krótkoterminowa </t>
  </si>
  <si>
    <t>Nieruchomości</t>
  </si>
  <si>
    <t>Pozostałe rezerwy</t>
  </si>
  <si>
    <t>długoterminowe</t>
  </si>
  <si>
    <t>Długoterminowe aktywa finansowe</t>
  </si>
  <si>
    <t>krótkoterminowe</t>
  </si>
  <si>
    <t>Inne inwestycje długoterminowe</t>
  </si>
  <si>
    <t>Zobowiązania długoterminowe</t>
  </si>
  <si>
    <t>Długoterminowe rozliczenia międzyokresowe</t>
  </si>
  <si>
    <t>Wobec jednostek powiązanych</t>
  </si>
  <si>
    <t>Aktywa z tytułu odroczonego podatku dochodowego</t>
  </si>
  <si>
    <t>Wobec pozostałych jednostek, w których jednostka posiada zaangażowanie w kapitale</t>
  </si>
  <si>
    <t>Inne rozliczenia międzyokresowe</t>
  </si>
  <si>
    <t>Aktywa obrotowe</t>
  </si>
  <si>
    <t>Wobec pozostałych jednostek</t>
  </si>
  <si>
    <t>Zapasy</t>
  </si>
  <si>
    <t>kredyty i pożyczki</t>
  </si>
  <si>
    <t>Materiały</t>
  </si>
  <si>
    <t>z tytułu emisji dłużnych papierów wartościowych</t>
  </si>
  <si>
    <t>Półprodukty i produkty w toku</t>
  </si>
  <si>
    <t>inne zobowiązania finansowe</t>
  </si>
  <si>
    <t>Produkty gotowe</t>
  </si>
  <si>
    <t>zobowiązania wekslowe</t>
  </si>
  <si>
    <t>Towary</t>
  </si>
  <si>
    <t>inne</t>
  </si>
  <si>
    <t>5.</t>
  </si>
  <si>
    <t>Zaliczki na dostawy i usługi</t>
  </si>
  <si>
    <t xml:space="preserve">Zobowiązania krótkoterminowe </t>
  </si>
  <si>
    <t>Należności krótkoterminowe</t>
  </si>
  <si>
    <t>Zobowiązania wobec jednostek powiązanych</t>
  </si>
  <si>
    <t>Należności od jednostek powiązanych</t>
  </si>
  <si>
    <t>Zobowiązania wobec pozostałych jednostek, w których jednostka posiada zaangażowanie w kapitale</t>
  </si>
  <si>
    <t>Należności od pozostałych jednostek, w których jednostka posiada zaangażowanie w kapitale</t>
  </si>
  <si>
    <t>Zobowiązania wobec pozostałych jednostek</t>
  </si>
  <si>
    <t>Należności od pozostałych jednostek</t>
  </si>
  <si>
    <t>z tytułu dostaw i usług, o okresie spłaty:</t>
  </si>
  <si>
    <t>do 12 miesięcy</t>
  </si>
  <si>
    <t>powyżej 12 miesięcy</t>
  </si>
  <si>
    <t>z tytułu dostaw i usług, o okresie wymagalności:</t>
  </si>
  <si>
    <t>z tytułu podatków, dotacji, ceł, ubezpieczeń społecz-nych i zdrowotnych oraz innych tytułów publicznopr.</t>
  </si>
  <si>
    <t>dochodzone na drodze sądowej</t>
  </si>
  <si>
    <t>zaliczki otrzymane na dostawy i usługi</t>
  </si>
  <si>
    <t>Inwestycje krótkoterminowe</t>
  </si>
  <si>
    <t>f)</t>
  </si>
  <si>
    <t>Krótkoterminowe aktywa finansowe</t>
  </si>
  <si>
    <t>g)</t>
  </si>
  <si>
    <t>z tytułu podatków,ceł, ubezpieczeń społecznych i zdrowotnych oraz innych tytułów publicznoprawn.</t>
  </si>
  <si>
    <t>w jednostkach powiązanych</t>
  </si>
  <si>
    <t>w pozostałych jednostkach</t>
  </si>
  <si>
    <t>h)</t>
  </si>
  <si>
    <t xml:space="preserve">z tytułu wynagrodzeń </t>
  </si>
  <si>
    <t>środki pieniężne i inne aktywa pieniężne</t>
  </si>
  <si>
    <t>i)</t>
  </si>
  <si>
    <t>środki pieniężne w kasie i na rachunkach</t>
  </si>
  <si>
    <t>Fundusze specjalne</t>
  </si>
  <si>
    <t>inne środki pieniężne</t>
  </si>
  <si>
    <t>Rozliczenia międzyokresowe</t>
  </si>
  <si>
    <t>inne aktywa pieniężne</t>
  </si>
  <si>
    <t>Ujemna wartość firmy</t>
  </si>
  <si>
    <t>Inne inwestycje krótkoterminowe</t>
  </si>
  <si>
    <t>Krótkoterminowe rozliczenia międzyokresowe</t>
  </si>
  <si>
    <t>Należne wpłaty na kapitał (fundusz) podstawowy</t>
  </si>
  <si>
    <t>Udziały (akcje) własne</t>
  </si>
  <si>
    <t xml:space="preserve">krótkoterminowe </t>
  </si>
  <si>
    <t>Aktywa razem</t>
  </si>
  <si>
    <t>Pasywa razem</t>
  </si>
  <si>
    <t>.....................................................</t>
  </si>
  <si>
    <t>......................................................</t>
  </si>
  <si>
    <t>(imię i nazwisko, podpis osoby sporządzającej)</t>
  </si>
  <si>
    <r>
      <t>(</t>
    </r>
    <r>
      <rPr>
        <sz val="8"/>
        <color indexed="8"/>
        <rFont val="Arial CE"/>
        <charset val="238"/>
      </rPr>
      <t>imię i nazwisko, podpis kierownika zakładu)</t>
    </r>
  </si>
  <si>
    <t>31.12.2019</t>
  </si>
  <si>
    <t>31.12.2020</t>
  </si>
  <si>
    <t>31.12.2021</t>
  </si>
  <si>
    <t>Sporządzono: Lubaczów, dnia 01.04.2019 r.</t>
  </si>
  <si>
    <t xml:space="preserve">                            Bilans sporządzony na lata 2017 - 2021 </t>
  </si>
  <si>
    <t xml:space="preserve"> RACHUNEK ZYSKÓW I STRAT na lata 2017 - 2021</t>
  </si>
  <si>
    <t>`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</si>
</sst>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#,###.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9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9"/>
      <color indexed="8"/>
      <name val="Arial CE"/>
      <charset val="238"/>
    </font>
    <font>
      <b/>
      <i/>
      <sz val="10"/>
      <color indexed="8"/>
      <name val="Arial CE"/>
      <family val="2"/>
      <charset val="238"/>
    </font>
    <font>
      <sz val="6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24"/>
      <color indexed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sz val="10"/>
      <name val="Arial"/>
      <family val="2"/>
    </font>
    <font>
      <sz val="10"/>
      <color theme="1"/>
      <name val="Arial CE"/>
      <charset val="238"/>
    </font>
    <font>
      <sz val="10"/>
      <color rgb="FFFF0000"/>
      <name val="Arial CE"/>
      <charset val="238"/>
    </font>
    <font>
      <sz val="8"/>
      <color indexed="8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5">
    <xf numFmtId="0" fontId="0" fillId="0" borderId="0" xfId="0"/>
    <xf numFmtId="43" fontId="1" fillId="0" borderId="0" xfId="1" applyFont="1" applyFill="1" applyBorder="1" applyAlignment="1" applyProtection="1">
      <alignment horizontal="center"/>
      <protection locked="0"/>
    </xf>
    <xf numFmtId="43" fontId="1" fillId="2" borderId="0" xfId="1" applyFont="1" applyFill="1"/>
    <xf numFmtId="0" fontId="0" fillId="0" borderId="0" xfId="0" applyAlignment="1"/>
    <xf numFmtId="43" fontId="1" fillId="2" borderId="0" xfId="1" applyFont="1" applyFill="1" applyAlignment="1"/>
    <xf numFmtId="43" fontId="1" fillId="0" borderId="0" xfId="1" applyFont="1"/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top" wrapText="1"/>
      <protection locked="0"/>
    </xf>
    <xf numFmtId="43" fontId="2" fillId="0" borderId="1" xfId="1" applyFont="1" applyFill="1" applyBorder="1" applyAlignment="1" applyProtection="1">
      <alignment horizontal="center" vertical="top" wrapText="1"/>
      <protection locked="0"/>
    </xf>
    <xf numFmtId="43" fontId="2" fillId="2" borderId="1" xfId="1" applyFont="1" applyFill="1" applyBorder="1" applyAlignment="1" applyProtection="1">
      <alignment horizontal="center" vertical="top" wrapText="1"/>
      <protection locked="0"/>
    </xf>
    <xf numFmtId="43" fontId="2" fillId="0" borderId="1" xfId="1" applyFont="1" applyFill="1" applyBorder="1" applyAlignment="1" applyProtection="1">
      <alignment horizontal="center"/>
      <protection locked="0"/>
    </xf>
    <xf numFmtId="43" fontId="2" fillId="2" borderId="1" xfId="1" applyFont="1" applyFill="1" applyBorder="1" applyAlignment="1">
      <alignment horizontal="center"/>
    </xf>
    <xf numFmtId="0" fontId="8" fillId="0" borderId="1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vertical="center" wrapText="1"/>
    </xf>
    <xf numFmtId="43" fontId="2" fillId="0" borderId="1" xfId="1" applyFont="1" applyFill="1" applyBorder="1" applyAlignment="1" applyProtection="1"/>
    <xf numFmtId="43" fontId="2" fillId="2" borderId="1" xfId="1" applyFont="1" applyFill="1" applyBorder="1" applyAlignment="1" applyProtection="1"/>
    <xf numFmtId="0" fontId="6" fillId="0" borderId="1" xfId="0" applyNumberFormat="1" applyFont="1" applyFill="1" applyBorder="1" applyAlignment="1" applyProtection="1">
      <protection locked="0"/>
    </xf>
    <xf numFmtId="0" fontId="6" fillId="0" borderId="1" xfId="0" applyNumberFormat="1" applyFont="1" applyFill="1" applyBorder="1" applyAlignment="1" applyProtection="1">
      <alignment wrapText="1"/>
      <protection locked="0"/>
    </xf>
    <xf numFmtId="43" fontId="1" fillId="0" borderId="1" xfId="1" applyFont="1" applyFill="1" applyBorder="1"/>
    <xf numFmtId="43" fontId="1" fillId="2" borderId="1" xfId="1" applyFont="1" applyFill="1" applyBorder="1"/>
    <xf numFmtId="43" fontId="1" fillId="0" borderId="1" xfId="1" applyFont="1" applyFill="1" applyBorder="1" applyAlignment="1">
      <alignment wrapText="1"/>
    </xf>
    <xf numFmtId="43" fontId="1" fillId="2" borderId="1" xfId="1" applyFont="1" applyFill="1" applyBorder="1" applyAlignment="1">
      <alignment wrapText="1"/>
    </xf>
    <xf numFmtId="0" fontId="8" fillId="0" borderId="1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>
      <alignment wrapText="1"/>
    </xf>
    <xf numFmtId="43" fontId="1" fillId="0" borderId="1" xfId="1" applyFont="1" applyFill="1" applyBorder="1" applyAlignment="1" applyProtection="1">
      <protection locked="0"/>
    </xf>
    <xf numFmtId="43" fontId="1" fillId="2" borderId="1" xfId="1" applyFont="1" applyFill="1" applyBorder="1" applyAlignment="1" applyProtection="1">
      <protection locked="0"/>
    </xf>
    <xf numFmtId="43" fontId="1" fillId="0" borderId="1" xfId="1" applyFont="1" applyFill="1" applyBorder="1" applyAlignment="1" applyProtection="1"/>
    <xf numFmtId="0" fontId="6" fillId="0" borderId="1" xfId="0" quotePrefix="1" applyNumberFormat="1" applyFont="1" applyFill="1" applyBorder="1" applyAlignment="1" applyProtection="1">
      <alignment wrapText="1"/>
      <protection locked="0"/>
    </xf>
    <xf numFmtId="0" fontId="8" fillId="0" borderId="1" xfId="0" applyNumberFormat="1" applyFont="1" applyFill="1" applyBorder="1" applyAlignment="1" applyProtection="1">
      <protection locked="0"/>
    </xf>
    <xf numFmtId="0" fontId="8" fillId="0" borderId="1" xfId="0" applyNumberFormat="1" applyFont="1" applyFill="1" applyBorder="1" applyAlignment="1" applyProtection="1">
      <alignment wrapText="1"/>
      <protection locked="0"/>
    </xf>
    <xf numFmtId="43" fontId="2" fillId="0" borderId="1" xfId="1" applyFont="1" applyFill="1" applyBorder="1"/>
    <xf numFmtId="0" fontId="7" fillId="0" borderId="1" xfId="0" applyNumberFormat="1" applyFont="1" applyFill="1" applyBorder="1" applyAlignment="1" applyProtection="1">
      <alignment wrapText="1"/>
      <protection locked="0"/>
    </xf>
    <xf numFmtId="0" fontId="6" fillId="0" borderId="0" xfId="0" applyNumberFormat="1" applyFont="1" applyFill="1" applyBorder="1" applyAlignment="1" applyProtection="1">
      <protection locked="0"/>
    </xf>
    <xf numFmtId="43" fontId="1" fillId="0" borderId="0" xfId="1" applyFont="1" applyFill="1" applyBorder="1" applyAlignment="1" applyProtection="1">
      <protection locked="0"/>
    </xf>
    <xf numFmtId="0" fontId="9" fillId="0" borderId="0" xfId="0" applyNumberFormat="1" applyFont="1" applyFill="1" applyBorder="1" applyAlignment="1" applyProtection="1">
      <alignment horizontal="left"/>
      <protection locked="0"/>
    </xf>
    <xf numFmtId="43" fontId="1" fillId="0" borderId="0" xfId="1" applyFont="1" applyAlignment="1">
      <alignment horizontal="center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NumberFormat="1" applyFont="1" applyFill="1" applyBorder="1" applyAlignment="1" applyProtection="1">
      <alignment horizontal="right"/>
      <protection locked="0"/>
    </xf>
    <xf numFmtId="0" fontId="12" fillId="2" borderId="0" xfId="0" applyNumberFormat="1" applyFont="1" applyFill="1" applyBorder="1" applyAlignment="1" applyProtection="1">
      <alignment horizontal="center"/>
    </xf>
    <xf numFmtId="0" fontId="12" fillId="2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12" fillId="2" borderId="3" xfId="0" applyNumberFormat="1" applyFont="1" applyFill="1" applyBorder="1" applyAlignment="1" applyProtection="1">
      <alignment horizontal="center"/>
    </xf>
    <xf numFmtId="0" fontId="12" fillId="2" borderId="4" xfId="0" applyNumberFormat="1" applyFont="1" applyFill="1" applyBorder="1" applyAlignment="1" applyProtection="1">
      <alignment horizontal="center"/>
    </xf>
    <xf numFmtId="0" fontId="6" fillId="2" borderId="5" xfId="0" applyNumberFormat="1" applyFont="1" applyFill="1" applyBorder="1" applyAlignment="1" applyProtection="1">
      <alignment horizontal="center"/>
      <protection locked="0"/>
    </xf>
    <xf numFmtId="0" fontId="6" fillId="2" borderId="6" xfId="0" applyNumberFormat="1" applyFont="1" applyFill="1" applyBorder="1" applyAlignment="1" applyProtection="1">
      <alignment horizontal="center"/>
      <protection locked="0"/>
    </xf>
    <xf numFmtId="0" fontId="6" fillId="2" borderId="7" xfId="0" applyNumberFormat="1" applyFont="1" applyFill="1" applyBorder="1" applyAlignment="1" applyProtection="1">
      <alignment horizontal="center"/>
      <protection locked="0"/>
    </xf>
    <xf numFmtId="0" fontId="8" fillId="0" borderId="2" xfId="0" applyNumberFormat="1" applyFont="1" applyFill="1" applyBorder="1" applyAlignment="1" applyProtection="1">
      <alignment vertical="top" wrapText="1"/>
    </xf>
    <xf numFmtId="4" fontId="8" fillId="2" borderId="2" xfId="0" applyNumberFormat="1" applyFont="1" applyFill="1" applyBorder="1" applyAlignment="1" applyProtection="1">
      <alignment horizontal="right" wrapText="1"/>
    </xf>
    <xf numFmtId="4" fontId="8" fillId="2" borderId="2" xfId="0" applyNumberFormat="1" applyFont="1" applyFill="1" applyBorder="1" applyAlignment="1" applyProtection="1">
      <alignment wrapText="1"/>
    </xf>
    <xf numFmtId="0" fontId="6" fillId="0" borderId="2" xfId="0" applyNumberFormat="1" applyFont="1" applyFill="1" applyBorder="1" applyAlignment="1" applyProtection="1">
      <alignment vertical="top" wrapText="1"/>
    </xf>
    <xf numFmtId="4" fontId="6" fillId="2" borderId="2" xfId="0" applyNumberFormat="1" applyFont="1" applyFill="1" applyBorder="1" applyAlignment="1" applyProtection="1">
      <alignment wrapText="1"/>
      <protection locked="0"/>
    </xf>
    <xf numFmtId="4" fontId="3" fillId="2" borderId="2" xfId="0" applyNumberFormat="1" applyFont="1" applyFill="1" applyBorder="1" applyAlignment="1" applyProtection="1">
      <alignment wrapText="1"/>
      <protection locked="0"/>
    </xf>
    <xf numFmtId="0" fontId="8" fillId="2" borderId="2" xfId="0" applyNumberFormat="1" applyFont="1" applyFill="1" applyBorder="1" applyAlignment="1" applyProtection="1">
      <alignment vertical="top" wrapText="1"/>
    </xf>
    <xf numFmtId="4" fontId="8" fillId="2" borderId="10" xfId="0" applyNumberFormat="1" applyFont="1" applyFill="1" applyBorder="1" applyAlignment="1" applyProtection="1">
      <alignment wrapText="1"/>
      <protection locked="0"/>
    </xf>
    <xf numFmtId="4" fontId="8" fillId="2" borderId="1" xfId="0" applyNumberFormat="1" applyFont="1" applyFill="1" applyBorder="1" applyAlignment="1" applyProtection="1">
      <alignment wrapText="1"/>
      <protection locked="0"/>
    </xf>
    <xf numFmtId="4" fontId="8" fillId="2" borderId="1" xfId="0" applyNumberFormat="1" applyFont="1" applyFill="1" applyBorder="1" applyAlignment="1" applyProtection="1">
      <alignment wrapText="1"/>
      <protection locked="0"/>
    </xf>
    <xf numFmtId="0" fontId="6" fillId="2" borderId="2" xfId="0" applyNumberFormat="1" applyFont="1" applyFill="1" applyBorder="1" applyAlignment="1" applyProtection="1">
      <alignment vertical="top" wrapText="1"/>
    </xf>
    <xf numFmtId="164" fontId="2" fillId="2" borderId="10" xfId="0" applyNumberFormat="1" applyFont="1" applyFill="1" applyBorder="1"/>
    <xf numFmtId="164" fontId="2" fillId="2" borderId="1" xfId="0" applyNumberFormat="1" applyFont="1" applyFill="1" applyBorder="1"/>
    <xf numFmtId="164" fontId="0" fillId="2" borderId="2" xfId="0" applyNumberFormat="1" applyFont="1" applyFill="1" applyBorder="1"/>
    <xf numFmtId="4" fontId="15" fillId="2" borderId="2" xfId="0" applyNumberFormat="1" applyFont="1" applyFill="1" applyBorder="1" applyAlignment="1" applyProtection="1">
      <alignment wrapText="1"/>
      <protection locked="0"/>
    </xf>
    <xf numFmtId="4" fontId="15" fillId="2" borderId="2" xfId="0" applyNumberFormat="1" applyFont="1" applyFill="1" applyBorder="1" applyAlignment="1" applyProtection="1">
      <alignment wrapText="1"/>
    </xf>
    <xf numFmtId="0" fontId="8" fillId="2" borderId="3" xfId="0" applyNumberFormat="1" applyFont="1" applyFill="1" applyBorder="1" applyAlignment="1" applyProtection="1">
      <alignment vertical="top" wrapText="1"/>
    </xf>
    <xf numFmtId="4" fontId="2" fillId="2" borderId="8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/>
    </xf>
    <xf numFmtId="4" fontId="8" fillId="2" borderId="10" xfId="0" applyNumberFormat="1" applyFont="1" applyFill="1" applyBorder="1" applyAlignment="1" applyProtection="1">
      <alignment wrapText="1"/>
    </xf>
    <xf numFmtId="4" fontId="8" fillId="2" borderId="1" xfId="0" applyNumberFormat="1" applyFont="1" applyFill="1" applyBorder="1" applyAlignment="1" applyProtection="1">
      <alignment wrapText="1"/>
    </xf>
    <xf numFmtId="4" fontId="6" fillId="2" borderId="10" xfId="0" applyNumberFormat="1" applyFont="1" applyFill="1" applyBorder="1" applyAlignment="1" applyProtection="1">
      <alignment wrapText="1"/>
      <protection locked="0"/>
    </xf>
    <xf numFmtId="4" fontId="6" fillId="2" borderId="1" xfId="0" applyNumberFormat="1" applyFont="1" applyFill="1" applyBorder="1" applyAlignment="1" applyProtection="1">
      <alignment wrapText="1"/>
      <protection locked="0"/>
    </xf>
    <xf numFmtId="4" fontId="15" fillId="2" borderId="10" xfId="0" applyNumberFormat="1" applyFont="1" applyFill="1" applyBorder="1" applyAlignment="1" applyProtection="1">
      <alignment wrapText="1"/>
    </xf>
    <xf numFmtId="4" fontId="15" fillId="2" borderId="1" xfId="0" applyNumberFormat="1" applyFont="1" applyFill="1" applyBorder="1" applyAlignment="1" applyProtection="1">
      <alignment wrapText="1"/>
    </xf>
    <xf numFmtId="4" fontId="12" fillId="2" borderId="10" xfId="0" applyNumberFormat="1" applyFont="1" applyFill="1" applyBorder="1" applyAlignment="1" applyProtection="1">
      <alignment wrapText="1"/>
      <protection locked="0"/>
    </xf>
    <xf numFmtId="4" fontId="12" fillId="2" borderId="1" xfId="0" applyNumberFormat="1" applyFont="1" applyFill="1" applyBorder="1" applyAlignment="1" applyProtection="1">
      <alignment wrapText="1"/>
      <protection locked="0"/>
    </xf>
    <xf numFmtId="4" fontId="12" fillId="2" borderId="2" xfId="0" applyNumberFormat="1" applyFont="1" applyFill="1" applyBorder="1" applyAlignment="1" applyProtection="1">
      <alignment wrapText="1"/>
    </xf>
    <xf numFmtId="4" fontId="6" fillId="2" borderId="2" xfId="0" applyNumberFormat="1" applyFont="1" applyFill="1" applyBorder="1" applyAlignment="1" applyProtection="1">
      <alignment wrapText="1"/>
    </xf>
    <xf numFmtId="4" fontId="6" fillId="2" borderId="1" xfId="0" applyNumberFormat="1" applyFont="1" applyFill="1" applyBorder="1" applyAlignment="1" applyProtection="1">
      <alignment wrapText="1"/>
      <protection locked="0"/>
    </xf>
    <xf numFmtId="4" fontId="2" fillId="2" borderId="2" xfId="0" applyNumberFormat="1" applyFont="1" applyFill="1" applyBorder="1"/>
    <xf numFmtId="4" fontId="6" fillId="2" borderId="10" xfId="0" applyNumberFormat="1" applyFont="1" applyFill="1" applyBorder="1" applyAlignment="1" applyProtection="1">
      <alignment wrapText="1"/>
    </xf>
    <xf numFmtId="4" fontId="6" fillId="2" borderId="1" xfId="0" applyNumberFormat="1" applyFont="1" applyFill="1" applyBorder="1" applyAlignment="1" applyProtection="1">
      <alignment wrapText="1"/>
    </xf>
    <xf numFmtId="164" fontId="16" fillId="2" borderId="2" xfId="0" applyNumberFormat="1" applyFont="1" applyFill="1" applyBorder="1"/>
    <xf numFmtId="4" fontId="17" fillId="2" borderId="2" xfId="0" applyNumberFormat="1" applyFont="1" applyFill="1" applyBorder="1" applyAlignment="1" applyProtection="1">
      <alignment wrapText="1"/>
      <protection locked="0"/>
    </xf>
    <xf numFmtId="4" fontId="2" fillId="2" borderId="10" xfId="0" applyNumberFormat="1" applyFont="1" applyFill="1" applyBorder="1"/>
    <xf numFmtId="4" fontId="2" fillId="2" borderId="1" xfId="0" applyNumberFormat="1" applyFont="1" applyFill="1" applyBorder="1"/>
    <xf numFmtId="4" fontId="0" fillId="2" borderId="2" xfId="0" applyNumberFormat="1" applyFont="1" applyFill="1" applyBorder="1"/>
    <xf numFmtId="4" fontId="1" fillId="2" borderId="10" xfId="0" applyNumberFormat="1" applyFont="1" applyFill="1" applyBorder="1"/>
    <xf numFmtId="4" fontId="1" fillId="2" borderId="1" xfId="0" applyNumberFormat="1" applyFont="1" applyFill="1" applyBorder="1"/>
    <xf numFmtId="164" fontId="1" fillId="2" borderId="10" xfId="0" applyNumberFormat="1" applyFont="1" applyFill="1" applyBorder="1"/>
    <xf numFmtId="164" fontId="1" fillId="2" borderId="1" xfId="0" applyNumberFormat="1" applyFont="1" applyFill="1" applyBorder="1"/>
    <xf numFmtId="164" fontId="0" fillId="2" borderId="10" xfId="0" applyNumberFormat="1" applyFont="1" applyFill="1" applyBorder="1"/>
    <xf numFmtId="164" fontId="0" fillId="2" borderId="1" xfId="0" applyNumberFormat="1" applyFont="1" applyFill="1" applyBorder="1"/>
    <xf numFmtId="4" fontId="8" fillId="2" borderId="8" xfId="0" applyNumberFormat="1" applyFont="1" applyFill="1" applyBorder="1" applyAlignment="1" applyProtection="1">
      <alignment vertical="top" wrapText="1"/>
    </xf>
    <xf numFmtId="4" fontId="8" fillId="2" borderId="1" xfId="0" applyNumberFormat="1" applyFont="1" applyFill="1" applyBorder="1" applyAlignment="1" applyProtection="1">
      <alignment vertical="top" wrapText="1"/>
    </xf>
    <xf numFmtId="164" fontId="2" fillId="2" borderId="2" xfId="0" applyNumberFormat="1" applyFont="1" applyFill="1" applyBorder="1"/>
    <xf numFmtId="0" fontId="6" fillId="2" borderId="1" xfId="0" applyNumberFormat="1" applyFont="1" applyFill="1" applyBorder="1" applyAlignment="1" applyProtection="1">
      <alignment vertical="top" wrapText="1"/>
    </xf>
    <xf numFmtId="4" fontId="6" fillId="2" borderId="13" xfId="0" applyNumberFormat="1" applyFont="1" applyFill="1" applyBorder="1" applyAlignment="1" applyProtection="1">
      <alignment vertical="top" wrapText="1"/>
      <protection locked="0"/>
    </xf>
    <xf numFmtId="4" fontId="6" fillId="2" borderId="1" xfId="0" applyNumberFormat="1" applyFont="1" applyFill="1" applyBorder="1" applyAlignment="1" applyProtection="1">
      <alignment vertical="top" wrapText="1"/>
      <protection locked="0"/>
    </xf>
    <xf numFmtId="0" fontId="8" fillId="0" borderId="3" xfId="0" applyNumberFormat="1" applyFont="1" applyFill="1" applyBorder="1" applyAlignment="1" applyProtection="1">
      <alignment vertical="top" wrapText="1"/>
    </xf>
    <xf numFmtId="4" fontId="6" fillId="2" borderId="13" xfId="0" applyNumberFormat="1" applyFont="1" applyFill="1" applyBorder="1" applyAlignment="1" applyProtection="1">
      <alignment vertical="top" wrapText="1"/>
    </xf>
    <xf numFmtId="4" fontId="6" fillId="2" borderId="1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/>
    <xf numFmtId="0" fontId="8" fillId="0" borderId="14" xfId="0" applyNumberFormat="1" applyFont="1" applyFill="1" applyBorder="1" applyAlignment="1" applyProtection="1">
      <alignment vertical="top" wrapText="1"/>
    </xf>
    <xf numFmtId="0" fontId="6" fillId="2" borderId="0" xfId="0" applyNumberFormat="1" applyFont="1" applyFill="1" applyBorder="1" applyAlignment="1" applyProtection="1"/>
    <xf numFmtId="4" fontId="6" fillId="2" borderId="0" xfId="0" applyNumberFormat="1" applyFont="1" applyFill="1" applyBorder="1" applyAlignment="1" applyProtection="1"/>
    <xf numFmtId="0" fontId="18" fillId="2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/>
    </xf>
    <xf numFmtId="0" fontId="3" fillId="2" borderId="0" xfId="0" applyNumberFormat="1" applyFont="1" applyFill="1" applyBorder="1" applyAlignment="1" applyProtection="1"/>
    <xf numFmtId="0" fontId="0" fillId="2" borderId="0" xfId="0" applyFill="1"/>
    <xf numFmtId="0" fontId="4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0" applyNumberFormat="1" applyFont="1" applyFill="1" applyBorder="1" applyAlignment="1"/>
    <xf numFmtId="4" fontId="6" fillId="2" borderId="1" xfId="0" applyNumberFormat="1" applyFont="1" applyFill="1" applyBorder="1" applyAlignment="1" applyProtection="1">
      <alignment vertical="top" wrapText="1"/>
    </xf>
    <xf numFmtId="4" fontId="8" fillId="2" borderId="1" xfId="0" applyNumberFormat="1" applyFont="1" applyFill="1" applyBorder="1" applyAlignment="1" applyProtection="1">
      <alignment wrapText="1"/>
      <protection locked="0"/>
    </xf>
    <xf numFmtId="4" fontId="6" fillId="2" borderId="1" xfId="0" applyNumberFormat="1" applyFont="1" applyFill="1" applyBorder="1" applyAlignment="1" applyProtection="1">
      <alignment wrapText="1"/>
      <protection locked="0"/>
    </xf>
    <xf numFmtId="4" fontId="2" fillId="2" borderId="1" xfId="0" applyNumberFormat="1" applyFont="1" applyFill="1" applyBorder="1" applyAlignment="1">
      <alignment vertical="top"/>
    </xf>
    <xf numFmtId="4" fontId="8" fillId="2" borderId="1" xfId="0" applyNumberFormat="1" applyFont="1" applyFill="1" applyBorder="1" applyAlignment="1" applyProtection="1">
      <alignment vertical="top" wrapText="1"/>
    </xf>
    <xf numFmtId="164" fontId="2" fillId="2" borderId="1" xfId="0" applyNumberFormat="1" applyFont="1" applyFill="1" applyBorder="1" applyAlignment="1">
      <alignment vertical="top"/>
    </xf>
    <xf numFmtId="0" fontId="6" fillId="2" borderId="3" xfId="0" applyNumberFormat="1" applyFont="1" applyFill="1" applyBorder="1" applyAlignment="1" applyProtection="1">
      <alignment vertical="top" wrapText="1"/>
    </xf>
    <xf numFmtId="0" fontId="6" fillId="2" borderId="11" xfId="0" applyNumberFormat="1" applyFont="1" applyFill="1" applyBorder="1" applyAlignment="1" applyProtection="1">
      <alignment vertical="top" wrapText="1"/>
    </xf>
    <xf numFmtId="4" fontId="6" fillId="2" borderId="8" xfId="0" applyNumberFormat="1" applyFont="1" applyFill="1" applyBorder="1" applyAlignment="1" applyProtection="1">
      <alignment vertical="top" wrapText="1"/>
    </xf>
    <xf numFmtId="4" fontId="6" fillId="2" borderId="12" xfId="0" applyNumberFormat="1" applyFont="1" applyFill="1" applyBorder="1" applyAlignment="1" applyProtection="1">
      <alignment vertical="top" wrapText="1"/>
    </xf>
    <xf numFmtId="4" fontId="6" fillId="2" borderId="3" xfId="0" applyNumberFormat="1" applyFont="1" applyFill="1" applyBorder="1" applyAlignment="1" applyProtection="1">
      <alignment wrapText="1"/>
      <protection locked="0"/>
    </xf>
    <xf numFmtId="4" fontId="6" fillId="2" borderId="5" xfId="0" applyNumberFormat="1" applyFont="1" applyFill="1" applyBorder="1" applyAlignment="1" applyProtection="1">
      <alignment wrapText="1"/>
      <protection locked="0"/>
    </xf>
    <xf numFmtId="4" fontId="6" fillId="2" borderId="8" xfId="0" applyNumberFormat="1" applyFont="1" applyFill="1" applyBorder="1" applyAlignment="1" applyProtection="1">
      <alignment wrapText="1"/>
      <protection locked="0"/>
    </xf>
    <xf numFmtId="4" fontId="6" fillId="2" borderId="9" xfId="0" applyNumberFormat="1" applyFont="1" applyFill="1" applyBorder="1" applyAlignment="1" applyProtection="1">
      <alignment wrapText="1"/>
      <protection locked="0"/>
    </xf>
    <xf numFmtId="0" fontId="6" fillId="2" borderId="5" xfId="0" applyNumberFormat="1" applyFont="1" applyFill="1" applyBorder="1" applyAlignment="1" applyProtection="1">
      <alignment vertical="top" wrapText="1"/>
    </xf>
    <xf numFmtId="164" fontId="1" fillId="2" borderId="8" xfId="0" applyNumberFormat="1" applyFont="1" applyFill="1" applyBorder="1" applyAlignment="1"/>
    <xf numFmtId="164" fontId="1" fillId="2" borderId="9" xfId="0" applyNumberFormat="1" applyFont="1" applyFill="1" applyBorder="1" applyAlignment="1"/>
    <xf numFmtId="0" fontId="6" fillId="0" borderId="3" xfId="0" applyNumberFormat="1" applyFont="1" applyFill="1" applyBorder="1" applyAlignment="1" applyProtection="1">
      <alignment vertical="top" wrapText="1"/>
    </xf>
    <xf numFmtId="0" fontId="6" fillId="0" borderId="5" xfId="0" applyNumberFormat="1" applyFont="1" applyFill="1" applyBorder="1" applyAlignment="1" applyProtection="1">
      <alignment vertical="top" wrapText="1"/>
    </xf>
    <xf numFmtId="0" fontId="8" fillId="2" borderId="3" xfId="0" applyNumberFormat="1" applyFont="1" applyFill="1" applyBorder="1" applyAlignment="1" applyProtection="1">
      <alignment vertical="top" wrapText="1"/>
    </xf>
    <xf numFmtId="0" fontId="8" fillId="2" borderId="5" xfId="0" applyNumberFormat="1" applyFont="1" applyFill="1" applyBorder="1" applyAlignment="1" applyProtection="1">
      <alignment vertical="top" wrapText="1"/>
    </xf>
    <xf numFmtId="4" fontId="2" fillId="2" borderId="8" xfId="0" applyNumberFormat="1" applyFont="1" applyFill="1" applyBorder="1" applyAlignment="1">
      <alignment vertical="top"/>
    </xf>
    <xf numFmtId="4" fontId="2" fillId="2" borderId="9" xfId="0" applyNumberFormat="1" applyFont="1" applyFill="1" applyBorder="1" applyAlignment="1">
      <alignment vertical="top"/>
    </xf>
    <xf numFmtId="4" fontId="8" fillId="2" borderId="8" xfId="0" applyNumberFormat="1" applyFont="1" applyFill="1" applyBorder="1" applyAlignment="1" applyProtection="1">
      <alignment wrapText="1"/>
      <protection locked="0"/>
    </xf>
    <xf numFmtId="4" fontId="8" fillId="2" borderId="9" xfId="0" applyNumberFormat="1" applyFont="1" applyFill="1" applyBorder="1" applyAlignment="1" applyProtection="1">
      <alignment wrapText="1"/>
      <protection locked="0"/>
    </xf>
    <xf numFmtId="164" fontId="2" fillId="2" borderId="8" xfId="0" applyNumberFormat="1" applyFont="1" applyFill="1" applyBorder="1" applyAlignment="1">
      <alignment vertical="top"/>
    </xf>
    <xf numFmtId="164" fontId="2" fillId="2" borderId="9" xfId="0" applyNumberFormat="1" applyFont="1" applyFill="1" applyBorder="1" applyAlignment="1">
      <alignment vertical="top"/>
    </xf>
    <xf numFmtId="49" fontId="6" fillId="2" borderId="3" xfId="0" applyNumberFormat="1" applyFont="1" applyFill="1" applyBorder="1" applyAlignment="1" applyProtection="1">
      <alignment vertical="top" wrapText="1"/>
    </xf>
    <xf numFmtId="49" fontId="8" fillId="2" borderId="5" xfId="0" applyNumberFormat="1" applyFont="1" applyFill="1" applyBorder="1" applyAlignment="1" applyProtection="1">
      <alignment vertical="top" wrapText="1"/>
    </xf>
    <xf numFmtId="0" fontId="12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center" vertical="center"/>
    </xf>
    <xf numFmtId="4" fontId="8" fillId="2" borderId="8" xfId="0" applyNumberFormat="1" applyFont="1" applyFill="1" applyBorder="1" applyAlignment="1" applyProtection="1">
      <alignment vertical="top" wrapText="1"/>
    </xf>
    <xf numFmtId="4" fontId="8" fillId="2" borderId="9" xfId="0" applyNumberFormat="1" applyFont="1" applyFill="1" applyBorder="1" applyAlignment="1" applyProtection="1">
      <alignment vertical="top" wrapText="1"/>
    </xf>
    <xf numFmtId="4" fontId="6" fillId="0" borderId="0" xfId="0" applyNumberFormat="1" applyFont="1" applyFill="1" applyBorder="1" applyAlignment="1" applyProtection="1"/>
    <xf numFmtId="164" fontId="1" fillId="2" borderId="2" xfId="0" applyNumberFormat="1" applyFont="1" applyFill="1" applyBorder="1"/>
    <xf numFmtId="4" fontId="1" fillId="2" borderId="2" xfId="0" applyNumberFormat="1" applyFont="1" applyFill="1" applyBorder="1"/>
    <xf numFmtId="0" fontId="19" fillId="2" borderId="0" xfId="0" applyNumberFormat="1" applyFont="1" applyFill="1" applyBorder="1" applyAlignment="1" applyProtection="1">
      <alignment horizontal="right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7"/>
  <sheetViews>
    <sheetView topLeftCell="A22" workbookViewId="0">
      <selection activeCell="M28" sqref="M28"/>
    </sheetView>
  </sheetViews>
  <sheetFormatPr defaultRowHeight="12.75"/>
  <cols>
    <col min="1" max="1" width="4.140625" customWidth="1"/>
    <col min="2" max="2" width="45.28515625" customWidth="1"/>
    <col min="3" max="3" width="18.28515625" style="5" customWidth="1"/>
    <col min="4" max="4" width="16.5703125" style="2" customWidth="1"/>
    <col min="5" max="5" width="19.5703125" customWidth="1"/>
    <col min="6" max="6" width="15.7109375" customWidth="1"/>
    <col min="7" max="7" width="17" customWidth="1"/>
    <col min="245" max="245" width="4.140625" customWidth="1"/>
    <col min="246" max="246" width="45.28515625" customWidth="1"/>
    <col min="247" max="247" width="18.28515625" customWidth="1"/>
    <col min="248" max="249" width="0" hidden="1" customWidth="1"/>
    <col min="250" max="250" width="16.5703125" customWidth="1"/>
    <col min="251" max="261" width="0" hidden="1" customWidth="1"/>
    <col min="501" max="501" width="4.140625" customWidth="1"/>
    <col min="502" max="502" width="45.28515625" customWidth="1"/>
    <col min="503" max="503" width="18.28515625" customWidth="1"/>
    <col min="504" max="505" width="0" hidden="1" customWidth="1"/>
    <col min="506" max="506" width="16.5703125" customWidth="1"/>
    <col min="507" max="517" width="0" hidden="1" customWidth="1"/>
    <col min="757" max="757" width="4.140625" customWidth="1"/>
    <col min="758" max="758" width="45.28515625" customWidth="1"/>
    <col min="759" max="759" width="18.28515625" customWidth="1"/>
    <col min="760" max="761" width="0" hidden="1" customWidth="1"/>
    <col min="762" max="762" width="16.5703125" customWidth="1"/>
    <col min="763" max="773" width="0" hidden="1" customWidth="1"/>
    <col min="1013" max="1013" width="4.140625" customWidth="1"/>
    <col min="1014" max="1014" width="45.28515625" customWidth="1"/>
    <col min="1015" max="1015" width="18.28515625" customWidth="1"/>
    <col min="1016" max="1017" width="0" hidden="1" customWidth="1"/>
    <col min="1018" max="1018" width="16.5703125" customWidth="1"/>
    <col min="1019" max="1029" width="0" hidden="1" customWidth="1"/>
    <col min="1269" max="1269" width="4.140625" customWidth="1"/>
    <col min="1270" max="1270" width="45.28515625" customWidth="1"/>
    <col min="1271" max="1271" width="18.28515625" customWidth="1"/>
    <col min="1272" max="1273" width="0" hidden="1" customWidth="1"/>
    <col min="1274" max="1274" width="16.5703125" customWidth="1"/>
    <col min="1275" max="1285" width="0" hidden="1" customWidth="1"/>
    <col min="1525" max="1525" width="4.140625" customWidth="1"/>
    <col min="1526" max="1526" width="45.28515625" customWidth="1"/>
    <col min="1527" max="1527" width="18.28515625" customWidth="1"/>
    <col min="1528" max="1529" width="0" hidden="1" customWidth="1"/>
    <col min="1530" max="1530" width="16.5703125" customWidth="1"/>
    <col min="1531" max="1541" width="0" hidden="1" customWidth="1"/>
    <col min="1781" max="1781" width="4.140625" customWidth="1"/>
    <col min="1782" max="1782" width="45.28515625" customWidth="1"/>
    <col min="1783" max="1783" width="18.28515625" customWidth="1"/>
    <col min="1784" max="1785" width="0" hidden="1" customWidth="1"/>
    <col min="1786" max="1786" width="16.5703125" customWidth="1"/>
    <col min="1787" max="1797" width="0" hidden="1" customWidth="1"/>
    <col min="2037" max="2037" width="4.140625" customWidth="1"/>
    <col min="2038" max="2038" width="45.28515625" customWidth="1"/>
    <col min="2039" max="2039" width="18.28515625" customWidth="1"/>
    <col min="2040" max="2041" width="0" hidden="1" customWidth="1"/>
    <col min="2042" max="2042" width="16.5703125" customWidth="1"/>
    <col min="2043" max="2053" width="0" hidden="1" customWidth="1"/>
    <col min="2293" max="2293" width="4.140625" customWidth="1"/>
    <col min="2294" max="2294" width="45.28515625" customWidth="1"/>
    <col min="2295" max="2295" width="18.28515625" customWidth="1"/>
    <col min="2296" max="2297" width="0" hidden="1" customWidth="1"/>
    <col min="2298" max="2298" width="16.5703125" customWidth="1"/>
    <col min="2299" max="2309" width="0" hidden="1" customWidth="1"/>
    <col min="2549" max="2549" width="4.140625" customWidth="1"/>
    <col min="2550" max="2550" width="45.28515625" customWidth="1"/>
    <col min="2551" max="2551" width="18.28515625" customWidth="1"/>
    <col min="2552" max="2553" width="0" hidden="1" customWidth="1"/>
    <col min="2554" max="2554" width="16.5703125" customWidth="1"/>
    <col min="2555" max="2565" width="0" hidden="1" customWidth="1"/>
    <col min="2805" max="2805" width="4.140625" customWidth="1"/>
    <col min="2806" max="2806" width="45.28515625" customWidth="1"/>
    <col min="2807" max="2807" width="18.28515625" customWidth="1"/>
    <col min="2808" max="2809" width="0" hidden="1" customWidth="1"/>
    <col min="2810" max="2810" width="16.5703125" customWidth="1"/>
    <col min="2811" max="2821" width="0" hidden="1" customWidth="1"/>
    <col min="3061" max="3061" width="4.140625" customWidth="1"/>
    <col min="3062" max="3062" width="45.28515625" customWidth="1"/>
    <col min="3063" max="3063" width="18.28515625" customWidth="1"/>
    <col min="3064" max="3065" width="0" hidden="1" customWidth="1"/>
    <col min="3066" max="3066" width="16.5703125" customWidth="1"/>
    <col min="3067" max="3077" width="0" hidden="1" customWidth="1"/>
    <col min="3317" max="3317" width="4.140625" customWidth="1"/>
    <col min="3318" max="3318" width="45.28515625" customWidth="1"/>
    <col min="3319" max="3319" width="18.28515625" customWidth="1"/>
    <col min="3320" max="3321" width="0" hidden="1" customWidth="1"/>
    <col min="3322" max="3322" width="16.5703125" customWidth="1"/>
    <col min="3323" max="3333" width="0" hidden="1" customWidth="1"/>
    <col min="3573" max="3573" width="4.140625" customWidth="1"/>
    <col min="3574" max="3574" width="45.28515625" customWidth="1"/>
    <col min="3575" max="3575" width="18.28515625" customWidth="1"/>
    <col min="3576" max="3577" width="0" hidden="1" customWidth="1"/>
    <col min="3578" max="3578" width="16.5703125" customWidth="1"/>
    <col min="3579" max="3589" width="0" hidden="1" customWidth="1"/>
    <col min="3829" max="3829" width="4.140625" customWidth="1"/>
    <col min="3830" max="3830" width="45.28515625" customWidth="1"/>
    <col min="3831" max="3831" width="18.28515625" customWidth="1"/>
    <col min="3832" max="3833" width="0" hidden="1" customWidth="1"/>
    <col min="3834" max="3834" width="16.5703125" customWidth="1"/>
    <col min="3835" max="3845" width="0" hidden="1" customWidth="1"/>
    <col min="4085" max="4085" width="4.140625" customWidth="1"/>
    <col min="4086" max="4086" width="45.28515625" customWidth="1"/>
    <col min="4087" max="4087" width="18.28515625" customWidth="1"/>
    <col min="4088" max="4089" width="0" hidden="1" customWidth="1"/>
    <col min="4090" max="4090" width="16.5703125" customWidth="1"/>
    <col min="4091" max="4101" width="0" hidden="1" customWidth="1"/>
    <col min="4341" max="4341" width="4.140625" customWidth="1"/>
    <col min="4342" max="4342" width="45.28515625" customWidth="1"/>
    <col min="4343" max="4343" width="18.28515625" customWidth="1"/>
    <col min="4344" max="4345" width="0" hidden="1" customWidth="1"/>
    <col min="4346" max="4346" width="16.5703125" customWidth="1"/>
    <col min="4347" max="4357" width="0" hidden="1" customWidth="1"/>
    <col min="4597" max="4597" width="4.140625" customWidth="1"/>
    <col min="4598" max="4598" width="45.28515625" customWidth="1"/>
    <col min="4599" max="4599" width="18.28515625" customWidth="1"/>
    <col min="4600" max="4601" width="0" hidden="1" customWidth="1"/>
    <col min="4602" max="4602" width="16.5703125" customWidth="1"/>
    <col min="4603" max="4613" width="0" hidden="1" customWidth="1"/>
    <col min="4853" max="4853" width="4.140625" customWidth="1"/>
    <col min="4854" max="4854" width="45.28515625" customWidth="1"/>
    <col min="4855" max="4855" width="18.28515625" customWidth="1"/>
    <col min="4856" max="4857" width="0" hidden="1" customWidth="1"/>
    <col min="4858" max="4858" width="16.5703125" customWidth="1"/>
    <col min="4859" max="4869" width="0" hidden="1" customWidth="1"/>
    <col min="5109" max="5109" width="4.140625" customWidth="1"/>
    <col min="5110" max="5110" width="45.28515625" customWidth="1"/>
    <col min="5111" max="5111" width="18.28515625" customWidth="1"/>
    <col min="5112" max="5113" width="0" hidden="1" customWidth="1"/>
    <col min="5114" max="5114" width="16.5703125" customWidth="1"/>
    <col min="5115" max="5125" width="0" hidden="1" customWidth="1"/>
    <col min="5365" max="5365" width="4.140625" customWidth="1"/>
    <col min="5366" max="5366" width="45.28515625" customWidth="1"/>
    <col min="5367" max="5367" width="18.28515625" customWidth="1"/>
    <col min="5368" max="5369" width="0" hidden="1" customWidth="1"/>
    <col min="5370" max="5370" width="16.5703125" customWidth="1"/>
    <col min="5371" max="5381" width="0" hidden="1" customWidth="1"/>
    <col min="5621" max="5621" width="4.140625" customWidth="1"/>
    <col min="5622" max="5622" width="45.28515625" customWidth="1"/>
    <col min="5623" max="5623" width="18.28515625" customWidth="1"/>
    <col min="5624" max="5625" width="0" hidden="1" customWidth="1"/>
    <col min="5626" max="5626" width="16.5703125" customWidth="1"/>
    <col min="5627" max="5637" width="0" hidden="1" customWidth="1"/>
    <col min="5877" max="5877" width="4.140625" customWidth="1"/>
    <col min="5878" max="5878" width="45.28515625" customWidth="1"/>
    <col min="5879" max="5879" width="18.28515625" customWidth="1"/>
    <col min="5880" max="5881" width="0" hidden="1" customWidth="1"/>
    <col min="5882" max="5882" width="16.5703125" customWidth="1"/>
    <col min="5883" max="5893" width="0" hidden="1" customWidth="1"/>
    <col min="6133" max="6133" width="4.140625" customWidth="1"/>
    <col min="6134" max="6134" width="45.28515625" customWidth="1"/>
    <col min="6135" max="6135" width="18.28515625" customWidth="1"/>
    <col min="6136" max="6137" width="0" hidden="1" customWidth="1"/>
    <col min="6138" max="6138" width="16.5703125" customWidth="1"/>
    <col min="6139" max="6149" width="0" hidden="1" customWidth="1"/>
    <col min="6389" max="6389" width="4.140625" customWidth="1"/>
    <col min="6390" max="6390" width="45.28515625" customWidth="1"/>
    <col min="6391" max="6391" width="18.28515625" customWidth="1"/>
    <col min="6392" max="6393" width="0" hidden="1" customWidth="1"/>
    <col min="6394" max="6394" width="16.5703125" customWidth="1"/>
    <col min="6395" max="6405" width="0" hidden="1" customWidth="1"/>
    <col min="6645" max="6645" width="4.140625" customWidth="1"/>
    <col min="6646" max="6646" width="45.28515625" customWidth="1"/>
    <col min="6647" max="6647" width="18.28515625" customWidth="1"/>
    <col min="6648" max="6649" width="0" hidden="1" customWidth="1"/>
    <col min="6650" max="6650" width="16.5703125" customWidth="1"/>
    <col min="6651" max="6661" width="0" hidden="1" customWidth="1"/>
    <col min="6901" max="6901" width="4.140625" customWidth="1"/>
    <col min="6902" max="6902" width="45.28515625" customWidth="1"/>
    <col min="6903" max="6903" width="18.28515625" customWidth="1"/>
    <col min="6904" max="6905" width="0" hidden="1" customWidth="1"/>
    <col min="6906" max="6906" width="16.5703125" customWidth="1"/>
    <col min="6907" max="6917" width="0" hidden="1" customWidth="1"/>
    <col min="7157" max="7157" width="4.140625" customWidth="1"/>
    <col min="7158" max="7158" width="45.28515625" customWidth="1"/>
    <col min="7159" max="7159" width="18.28515625" customWidth="1"/>
    <col min="7160" max="7161" width="0" hidden="1" customWidth="1"/>
    <col min="7162" max="7162" width="16.5703125" customWidth="1"/>
    <col min="7163" max="7173" width="0" hidden="1" customWidth="1"/>
    <col min="7413" max="7413" width="4.140625" customWidth="1"/>
    <col min="7414" max="7414" width="45.28515625" customWidth="1"/>
    <col min="7415" max="7415" width="18.28515625" customWidth="1"/>
    <col min="7416" max="7417" width="0" hidden="1" customWidth="1"/>
    <col min="7418" max="7418" width="16.5703125" customWidth="1"/>
    <col min="7419" max="7429" width="0" hidden="1" customWidth="1"/>
    <col min="7669" max="7669" width="4.140625" customWidth="1"/>
    <col min="7670" max="7670" width="45.28515625" customWidth="1"/>
    <col min="7671" max="7671" width="18.28515625" customWidth="1"/>
    <col min="7672" max="7673" width="0" hidden="1" customWidth="1"/>
    <col min="7674" max="7674" width="16.5703125" customWidth="1"/>
    <col min="7675" max="7685" width="0" hidden="1" customWidth="1"/>
    <col min="7925" max="7925" width="4.140625" customWidth="1"/>
    <col min="7926" max="7926" width="45.28515625" customWidth="1"/>
    <col min="7927" max="7927" width="18.28515625" customWidth="1"/>
    <col min="7928" max="7929" width="0" hidden="1" customWidth="1"/>
    <col min="7930" max="7930" width="16.5703125" customWidth="1"/>
    <col min="7931" max="7941" width="0" hidden="1" customWidth="1"/>
    <col min="8181" max="8181" width="4.140625" customWidth="1"/>
    <col min="8182" max="8182" width="45.28515625" customWidth="1"/>
    <col min="8183" max="8183" width="18.28515625" customWidth="1"/>
    <col min="8184" max="8185" width="0" hidden="1" customWidth="1"/>
    <col min="8186" max="8186" width="16.5703125" customWidth="1"/>
    <col min="8187" max="8197" width="0" hidden="1" customWidth="1"/>
    <col min="8437" max="8437" width="4.140625" customWidth="1"/>
    <col min="8438" max="8438" width="45.28515625" customWidth="1"/>
    <col min="8439" max="8439" width="18.28515625" customWidth="1"/>
    <col min="8440" max="8441" width="0" hidden="1" customWidth="1"/>
    <col min="8442" max="8442" width="16.5703125" customWidth="1"/>
    <col min="8443" max="8453" width="0" hidden="1" customWidth="1"/>
    <col min="8693" max="8693" width="4.140625" customWidth="1"/>
    <col min="8694" max="8694" width="45.28515625" customWidth="1"/>
    <col min="8695" max="8695" width="18.28515625" customWidth="1"/>
    <col min="8696" max="8697" width="0" hidden="1" customWidth="1"/>
    <col min="8698" max="8698" width="16.5703125" customWidth="1"/>
    <col min="8699" max="8709" width="0" hidden="1" customWidth="1"/>
    <col min="8949" max="8949" width="4.140625" customWidth="1"/>
    <col min="8950" max="8950" width="45.28515625" customWidth="1"/>
    <col min="8951" max="8951" width="18.28515625" customWidth="1"/>
    <col min="8952" max="8953" width="0" hidden="1" customWidth="1"/>
    <col min="8954" max="8954" width="16.5703125" customWidth="1"/>
    <col min="8955" max="8965" width="0" hidden="1" customWidth="1"/>
    <col min="9205" max="9205" width="4.140625" customWidth="1"/>
    <col min="9206" max="9206" width="45.28515625" customWidth="1"/>
    <col min="9207" max="9207" width="18.28515625" customWidth="1"/>
    <col min="9208" max="9209" width="0" hidden="1" customWidth="1"/>
    <col min="9210" max="9210" width="16.5703125" customWidth="1"/>
    <col min="9211" max="9221" width="0" hidden="1" customWidth="1"/>
    <col min="9461" max="9461" width="4.140625" customWidth="1"/>
    <col min="9462" max="9462" width="45.28515625" customWidth="1"/>
    <col min="9463" max="9463" width="18.28515625" customWidth="1"/>
    <col min="9464" max="9465" width="0" hidden="1" customWidth="1"/>
    <col min="9466" max="9466" width="16.5703125" customWidth="1"/>
    <col min="9467" max="9477" width="0" hidden="1" customWidth="1"/>
    <col min="9717" max="9717" width="4.140625" customWidth="1"/>
    <col min="9718" max="9718" width="45.28515625" customWidth="1"/>
    <col min="9719" max="9719" width="18.28515625" customWidth="1"/>
    <col min="9720" max="9721" width="0" hidden="1" customWidth="1"/>
    <col min="9722" max="9722" width="16.5703125" customWidth="1"/>
    <col min="9723" max="9733" width="0" hidden="1" customWidth="1"/>
    <col min="9973" max="9973" width="4.140625" customWidth="1"/>
    <col min="9974" max="9974" width="45.28515625" customWidth="1"/>
    <col min="9975" max="9975" width="18.28515625" customWidth="1"/>
    <col min="9976" max="9977" width="0" hidden="1" customWidth="1"/>
    <col min="9978" max="9978" width="16.5703125" customWidth="1"/>
    <col min="9979" max="9989" width="0" hidden="1" customWidth="1"/>
    <col min="10229" max="10229" width="4.140625" customWidth="1"/>
    <col min="10230" max="10230" width="45.28515625" customWidth="1"/>
    <col min="10231" max="10231" width="18.28515625" customWidth="1"/>
    <col min="10232" max="10233" width="0" hidden="1" customWidth="1"/>
    <col min="10234" max="10234" width="16.5703125" customWidth="1"/>
    <col min="10235" max="10245" width="0" hidden="1" customWidth="1"/>
    <col min="10485" max="10485" width="4.140625" customWidth="1"/>
    <col min="10486" max="10486" width="45.28515625" customWidth="1"/>
    <col min="10487" max="10487" width="18.28515625" customWidth="1"/>
    <col min="10488" max="10489" width="0" hidden="1" customWidth="1"/>
    <col min="10490" max="10490" width="16.5703125" customWidth="1"/>
    <col min="10491" max="10501" width="0" hidden="1" customWidth="1"/>
    <col min="10741" max="10741" width="4.140625" customWidth="1"/>
    <col min="10742" max="10742" width="45.28515625" customWidth="1"/>
    <col min="10743" max="10743" width="18.28515625" customWidth="1"/>
    <col min="10744" max="10745" width="0" hidden="1" customWidth="1"/>
    <col min="10746" max="10746" width="16.5703125" customWidth="1"/>
    <col min="10747" max="10757" width="0" hidden="1" customWidth="1"/>
    <col min="10997" max="10997" width="4.140625" customWidth="1"/>
    <col min="10998" max="10998" width="45.28515625" customWidth="1"/>
    <col min="10999" max="10999" width="18.28515625" customWidth="1"/>
    <col min="11000" max="11001" width="0" hidden="1" customWidth="1"/>
    <col min="11002" max="11002" width="16.5703125" customWidth="1"/>
    <col min="11003" max="11013" width="0" hidden="1" customWidth="1"/>
    <col min="11253" max="11253" width="4.140625" customWidth="1"/>
    <col min="11254" max="11254" width="45.28515625" customWidth="1"/>
    <col min="11255" max="11255" width="18.28515625" customWidth="1"/>
    <col min="11256" max="11257" width="0" hidden="1" customWidth="1"/>
    <col min="11258" max="11258" width="16.5703125" customWidth="1"/>
    <col min="11259" max="11269" width="0" hidden="1" customWidth="1"/>
    <col min="11509" max="11509" width="4.140625" customWidth="1"/>
    <col min="11510" max="11510" width="45.28515625" customWidth="1"/>
    <col min="11511" max="11511" width="18.28515625" customWidth="1"/>
    <col min="11512" max="11513" width="0" hidden="1" customWidth="1"/>
    <col min="11514" max="11514" width="16.5703125" customWidth="1"/>
    <col min="11515" max="11525" width="0" hidden="1" customWidth="1"/>
    <col min="11765" max="11765" width="4.140625" customWidth="1"/>
    <col min="11766" max="11766" width="45.28515625" customWidth="1"/>
    <col min="11767" max="11767" width="18.28515625" customWidth="1"/>
    <col min="11768" max="11769" width="0" hidden="1" customWidth="1"/>
    <col min="11770" max="11770" width="16.5703125" customWidth="1"/>
    <col min="11771" max="11781" width="0" hidden="1" customWidth="1"/>
    <col min="12021" max="12021" width="4.140625" customWidth="1"/>
    <col min="12022" max="12022" width="45.28515625" customWidth="1"/>
    <col min="12023" max="12023" width="18.28515625" customWidth="1"/>
    <col min="12024" max="12025" width="0" hidden="1" customWidth="1"/>
    <col min="12026" max="12026" width="16.5703125" customWidth="1"/>
    <col min="12027" max="12037" width="0" hidden="1" customWidth="1"/>
    <col min="12277" max="12277" width="4.140625" customWidth="1"/>
    <col min="12278" max="12278" width="45.28515625" customWidth="1"/>
    <col min="12279" max="12279" width="18.28515625" customWidth="1"/>
    <col min="12280" max="12281" width="0" hidden="1" customWidth="1"/>
    <col min="12282" max="12282" width="16.5703125" customWidth="1"/>
    <col min="12283" max="12293" width="0" hidden="1" customWidth="1"/>
    <col min="12533" max="12533" width="4.140625" customWidth="1"/>
    <col min="12534" max="12534" width="45.28515625" customWidth="1"/>
    <col min="12535" max="12535" width="18.28515625" customWidth="1"/>
    <col min="12536" max="12537" width="0" hidden="1" customWidth="1"/>
    <col min="12538" max="12538" width="16.5703125" customWidth="1"/>
    <col min="12539" max="12549" width="0" hidden="1" customWidth="1"/>
    <col min="12789" max="12789" width="4.140625" customWidth="1"/>
    <col min="12790" max="12790" width="45.28515625" customWidth="1"/>
    <col min="12791" max="12791" width="18.28515625" customWidth="1"/>
    <col min="12792" max="12793" width="0" hidden="1" customWidth="1"/>
    <col min="12794" max="12794" width="16.5703125" customWidth="1"/>
    <col min="12795" max="12805" width="0" hidden="1" customWidth="1"/>
    <col min="13045" max="13045" width="4.140625" customWidth="1"/>
    <col min="13046" max="13046" width="45.28515625" customWidth="1"/>
    <col min="13047" max="13047" width="18.28515625" customWidth="1"/>
    <col min="13048" max="13049" width="0" hidden="1" customWidth="1"/>
    <col min="13050" max="13050" width="16.5703125" customWidth="1"/>
    <col min="13051" max="13061" width="0" hidden="1" customWidth="1"/>
    <col min="13301" max="13301" width="4.140625" customWidth="1"/>
    <col min="13302" max="13302" width="45.28515625" customWidth="1"/>
    <col min="13303" max="13303" width="18.28515625" customWidth="1"/>
    <col min="13304" max="13305" width="0" hidden="1" customWidth="1"/>
    <col min="13306" max="13306" width="16.5703125" customWidth="1"/>
    <col min="13307" max="13317" width="0" hidden="1" customWidth="1"/>
    <col min="13557" max="13557" width="4.140625" customWidth="1"/>
    <col min="13558" max="13558" width="45.28515625" customWidth="1"/>
    <col min="13559" max="13559" width="18.28515625" customWidth="1"/>
    <col min="13560" max="13561" width="0" hidden="1" customWidth="1"/>
    <col min="13562" max="13562" width="16.5703125" customWidth="1"/>
    <col min="13563" max="13573" width="0" hidden="1" customWidth="1"/>
    <col min="13813" max="13813" width="4.140625" customWidth="1"/>
    <col min="13814" max="13814" width="45.28515625" customWidth="1"/>
    <col min="13815" max="13815" width="18.28515625" customWidth="1"/>
    <col min="13816" max="13817" width="0" hidden="1" customWidth="1"/>
    <col min="13818" max="13818" width="16.5703125" customWidth="1"/>
    <col min="13819" max="13829" width="0" hidden="1" customWidth="1"/>
    <col min="14069" max="14069" width="4.140625" customWidth="1"/>
    <col min="14070" max="14070" width="45.28515625" customWidth="1"/>
    <col min="14071" max="14071" width="18.28515625" customWidth="1"/>
    <col min="14072" max="14073" width="0" hidden="1" customWidth="1"/>
    <col min="14074" max="14074" width="16.5703125" customWidth="1"/>
    <col min="14075" max="14085" width="0" hidden="1" customWidth="1"/>
    <col min="14325" max="14325" width="4.140625" customWidth="1"/>
    <col min="14326" max="14326" width="45.28515625" customWidth="1"/>
    <col min="14327" max="14327" width="18.28515625" customWidth="1"/>
    <col min="14328" max="14329" width="0" hidden="1" customWidth="1"/>
    <col min="14330" max="14330" width="16.5703125" customWidth="1"/>
    <col min="14331" max="14341" width="0" hidden="1" customWidth="1"/>
    <col min="14581" max="14581" width="4.140625" customWidth="1"/>
    <col min="14582" max="14582" width="45.28515625" customWidth="1"/>
    <col min="14583" max="14583" width="18.28515625" customWidth="1"/>
    <col min="14584" max="14585" width="0" hidden="1" customWidth="1"/>
    <col min="14586" max="14586" width="16.5703125" customWidth="1"/>
    <col min="14587" max="14597" width="0" hidden="1" customWidth="1"/>
    <col min="14837" max="14837" width="4.140625" customWidth="1"/>
    <col min="14838" max="14838" width="45.28515625" customWidth="1"/>
    <col min="14839" max="14839" width="18.28515625" customWidth="1"/>
    <col min="14840" max="14841" width="0" hidden="1" customWidth="1"/>
    <col min="14842" max="14842" width="16.5703125" customWidth="1"/>
    <col min="14843" max="14853" width="0" hidden="1" customWidth="1"/>
    <col min="15093" max="15093" width="4.140625" customWidth="1"/>
    <col min="15094" max="15094" width="45.28515625" customWidth="1"/>
    <col min="15095" max="15095" width="18.28515625" customWidth="1"/>
    <col min="15096" max="15097" width="0" hidden="1" customWidth="1"/>
    <col min="15098" max="15098" width="16.5703125" customWidth="1"/>
    <col min="15099" max="15109" width="0" hidden="1" customWidth="1"/>
    <col min="15349" max="15349" width="4.140625" customWidth="1"/>
    <col min="15350" max="15350" width="45.28515625" customWidth="1"/>
    <col min="15351" max="15351" width="18.28515625" customWidth="1"/>
    <col min="15352" max="15353" width="0" hidden="1" customWidth="1"/>
    <col min="15354" max="15354" width="16.5703125" customWidth="1"/>
    <col min="15355" max="15365" width="0" hidden="1" customWidth="1"/>
    <col min="15605" max="15605" width="4.140625" customWidth="1"/>
    <col min="15606" max="15606" width="45.28515625" customWidth="1"/>
    <col min="15607" max="15607" width="18.28515625" customWidth="1"/>
    <col min="15608" max="15609" width="0" hidden="1" customWidth="1"/>
    <col min="15610" max="15610" width="16.5703125" customWidth="1"/>
    <col min="15611" max="15621" width="0" hidden="1" customWidth="1"/>
    <col min="15861" max="15861" width="4.140625" customWidth="1"/>
    <col min="15862" max="15862" width="45.28515625" customWidth="1"/>
    <col min="15863" max="15863" width="18.28515625" customWidth="1"/>
    <col min="15864" max="15865" width="0" hidden="1" customWidth="1"/>
    <col min="15866" max="15866" width="16.5703125" customWidth="1"/>
    <col min="15867" max="15877" width="0" hidden="1" customWidth="1"/>
    <col min="16117" max="16117" width="4.140625" customWidth="1"/>
    <col min="16118" max="16118" width="45.28515625" customWidth="1"/>
    <col min="16119" max="16119" width="18.28515625" customWidth="1"/>
    <col min="16120" max="16121" width="0" hidden="1" customWidth="1"/>
    <col min="16122" max="16122" width="16.5703125" customWidth="1"/>
    <col min="16123" max="16133" width="0" hidden="1" customWidth="1"/>
  </cols>
  <sheetData>
    <row r="1" spans="1:7">
      <c r="A1" s="111"/>
      <c r="B1" s="111"/>
      <c r="C1" s="1"/>
    </row>
    <row r="2" spans="1:7" s="3" customFormat="1" ht="15.75">
      <c r="B2" s="112" t="s">
        <v>205</v>
      </c>
      <c r="C2" s="112"/>
      <c r="D2" s="112"/>
    </row>
    <row r="3" spans="1:7" s="3" customFormat="1" ht="15.75">
      <c r="B3" s="112"/>
      <c r="C3" s="112"/>
      <c r="D3" s="4"/>
    </row>
    <row r="5" spans="1:7" ht="25.5">
      <c r="A5" s="6"/>
      <c r="B5" s="7" t="s">
        <v>13</v>
      </c>
      <c r="C5" s="8" t="s">
        <v>14</v>
      </c>
      <c r="D5" s="9" t="s">
        <v>15</v>
      </c>
      <c r="E5" s="9" t="s">
        <v>75</v>
      </c>
      <c r="F5" s="9" t="s">
        <v>76</v>
      </c>
      <c r="G5" s="9" t="s">
        <v>77</v>
      </c>
    </row>
    <row r="6" spans="1:7">
      <c r="A6" s="6"/>
      <c r="B6" s="6"/>
      <c r="C6" s="10" t="s">
        <v>16</v>
      </c>
      <c r="D6" s="11" t="s">
        <v>17</v>
      </c>
      <c r="E6" s="11"/>
      <c r="F6" s="11"/>
      <c r="G6" s="11"/>
    </row>
    <row r="7" spans="1:7" ht="25.5">
      <c r="A7" s="12" t="s">
        <v>0</v>
      </c>
      <c r="B7" s="13" t="s">
        <v>18</v>
      </c>
      <c r="C7" s="14">
        <f>SUM(C9:C12)</f>
        <v>38047523.980000004</v>
      </c>
      <c r="D7" s="15">
        <f>SUM(D9:D12)</f>
        <v>41883380.150000006</v>
      </c>
      <c r="E7" s="15">
        <v>42211831</v>
      </c>
      <c r="F7" s="15">
        <f t="shared" ref="F7:G7" si="0">SUM(F9:F12)</f>
        <v>42258000</v>
      </c>
      <c r="G7" s="15">
        <f t="shared" si="0"/>
        <v>43008500</v>
      </c>
    </row>
    <row r="8" spans="1:7">
      <c r="A8" s="16" t="s">
        <v>19</v>
      </c>
      <c r="B8" s="17" t="s">
        <v>20</v>
      </c>
      <c r="C8" s="18"/>
      <c r="D8" s="19"/>
      <c r="E8" s="19"/>
      <c r="F8" s="19"/>
      <c r="G8" s="19"/>
    </row>
    <row r="9" spans="1:7">
      <c r="A9" s="16" t="s">
        <v>1</v>
      </c>
      <c r="B9" s="17" t="s">
        <v>12</v>
      </c>
      <c r="C9" s="18">
        <v>38393191.950000003</v>
      </c>
      <c r="D9" s="19">
        <v>42235486.950000003</v>
      </c>
      <c r="E9" s="19">
        <v>42211831</v>
      </c>
      <c r="F9" s="19">
        <v>42250000</v>
      </c>
      <c r="G9" s="19">
        <v>43000000</v>
      </c>
    </row>
    <row r="10" spans="1:7" ht="25.5">
      <c r="A10" s="16" t="s">
        <v>21</v>
      </c>
      <c r="B10" s="17" t="s">
        <v>22</v>
      </c>
      <c r="C10" s="20">
        <v>-353330.57</v>
      </c>
      <c r="D10" s="21">
        <v>-359206</v>
      </c>
      <c r="E10" s="21" t="s">
        <v>78</v>
      </c>
      <c r="F10" s="21"/>
      <c r="G10" s="21"/>
    </row>
    <row r="11" spans="1:7" ht="25.5">
      <c r="A11" s="16" t="s">
        <v>23</v>
      </c>
      <c r="B11" s="17" t="s">
        <v>24</v>
      </c>
      <c r="C11" s="18"/>
      <c r="D11" s="19"/>
      <c r="E11" s="19"/>
      <c r="F11" s="19"/>
      <c r="G11" s="19"/>
    </row>
    <row r="12" spans="1:7">
      <c r="A12" s="16" t="s">
        <v>25</v>
      </c>
      <c r="B12" s="17" t="s">
        <v>26</v>
      </c>
      <c r="C12" s="18">
        <v>7662.6</v>
      </c>
      <c r="D12" s="19">
        <v>7099.2</v>
      </c>
      <c r="E12" s="19"/>
      <c r="F12" s="19">
        <v>8000</v>
      </c>
      <c r="G12" s="19">
        <v>8500</v>
      </c>
    </row>
    <row r="13" spans="1:7">
      <c r="A13" s="22" t="s">
        <v>2</v>
      </c>
      <c r="B13" s="23" t="s">
        <v>27</v>
      </c>
      <c r="C13" s="14">
        <f>SUM(C14:C17,C19,C20,C22,C23)</f>
        <v>41014319.550000012</v>
      </c>
      <c r="D13" s="15">
        <f>SUM(D14:D17,D19,D20,D22,D23)</f>
        <v>46753578.309999995</v>
      </c>
      <c r="E13" s="15">
        <v>47542268</v>
      </c>
      <c r="F13" s="15">
        <f t="shared" ref="F13:G13" si="1">SUM(F14:F17,F19,F20,F22,F23)</f>
        <v>47577000</v>
      </c>
      <c r="G13" s="15">
        <f t="shared" si="1"/>
        <v>48298000</v>
      </c>
    </row>
    <row r="14" spans="1:7">
      <c r="A14" s="16" t="s">
        <v>1</v>
      </c>
      <c r="B14" s="17" t="s">
        <v>28</v>
      </c>
      <c r="C14" s="24">
        <v>3703361.04</v>
      </c>
      <c r="D14" s="25">
        <v>3531461</v>
      </c>
      <c r="E14" s="25">
        <v>3474281</v>
      </c>
      <c r="F14" s="25">
        <v>3400000</v>
      </c>
      <c r="G14" s="25">
        <v>3350000</v>
      </c>
    </row>
    <row r="15" spans="1:7">
      <c r="A15" s="16" t="s">
        <v>21</v>
      </c>
      <c r="B15" s="17" t="s">
        <v>29</v>
      </c>
      <c r="C15" s="18">
        <v>4760349.1399999997</v>
      </c>
      <c r="D15" s="19">
        <v>5109432.84</v>
      </c>
      <c r="E15" s="19">
        <v>5115000</v>
      </c>
      <c r="F15" s="19">
        <v>5200000</v>
      </c>
      <c r="G15" s="19">
        <v>5300000</v>
      </c>
    </row>
    <row r="16" spans="1:7">
      <c r="A16" s="16" t="s">
        <v>23</v>
      </c>
      <c r="B16" s="17" t="s">
        <v>30</v>
      </c>
      <c r="C16" s="18">
        <v>9994166.1099999994</v>
      </c>
      <c r="D16" s="19">
        <v>12523509.26</v>
      </c>
      <c r="E16" s="19">
        <v>12472400</v>
      </c>
      <c r="F16" s="19">
        <v>12500000</v>
      </c>
      <c r="G16" s="19">
        <v>12800000</v>
      </c>
    </row>
    <row r="17" spans="1:7">
      <c r="A17" s="16" t="s">
        <v>25</v>
      </c>
      <c r="B17" s="17" t="s">
        <v>31</v>
      </c>
      <c r="C17" s="18">
        <v>318626.78000000003</v>
      </c>
      <c r="D17" s="19">
        <v>344985.33</v>
      </c>
      <c r="E17" s="19">
        <v>345287</v>
      </c>
      <c r="F17" s="19">
        <v>350000</v>
      </c>
      <c r="G17" s="19">
        <v>370000</v>
      </c>
    </row>
    <row r="18" spans="1:7">
      <c r="A18" s="16" t="s">
        <v>19</v>
      </c>
      <c r="B18" s="17" t="s">
        <v>32</v>
      </c>
      <c r="C18" s="18"/>
      <c r="D18" s="19"/>
      <c r="E18" s="19"/>
      <c r="F18" s="19"/>
      <c r="G18" s="19"/>
    </row>
    <row r="19" spans="1:7">
      <c r="A19" s="16" t="s">
        <v>33</v>
      </c>
      <c r="B19" s="17" t="s">
        <v>34</v>
      </c>
      <c r="C19" s="18">
        <v>18551298.379999999</v>
      </c>
      <c r="D19" s="19">
        <v>21122480.609999999</v>
      </c>
      <c r="E19" s="19">
        <v>21783400</v>
      </c>
      <c r="F19" s="19">
        <v>22000000</v>
      </c>
      <c r="G19" s="19">
        <v>22300000</v>
      </c>
    </row>
    <row r="20" spans="1:7" ht="25.5">
      <c r="A20" s="16" t="s">
        <v>35</v>
      </c>
      <c r="B20" s="17" t="s">
        <v>36</v>
      </c>
      <c r="C20" s="18">
        <v>3656422.77</v>
      </c>
      <c r="D20" s="19">
        <v>4095645.5</v>
      </c>
      <c r="E20" s="19">
        <v>4325400</v>
      </c>
      <c r="F20" s="19">
        <v>4100000</v>
      </c>
      <c r="G20" s="19">
        <v>4150000</v>
      </c>
    </row>
    <row r="21" spans="1:7">
      <c r="A21" s="16" t="s">
        <v>19</v>
      </c>
      <c r="B21" s="17" t="s">
        <v>37</v>
      </c>
      <c r="C21" s="18"/>
      <c r="D21" s="19"/>
      <c r="E21" s="19"/>
      <c r="F21" s="19"/>
      <c r="G21" s="19"/>
    </row>
    <row r="22" spans="1:7">
      <c r="A22" s="16" t="s">
        <v>38</v>
      </c>
      <c r="B22" s="17" t="s">
        <v>39</v>
      </c>
      <c r="C22" s="18">
        <v>30047.63</v>
      </c>
      <c r="D22" s="19">
        <v>19410.150000000001</v>
      </c>
      <c r="E22" s="19">
        <v>26500</v>
      </c>
      <c r="F22" s="19">
        <v>20000</v>
      </c>
      <c r="G22" s="19">
        <v>20500</v>
      </c>
    </row>
    <row r="23" spans="1:7">
      <c r="A23" s="16" t="s">
        <v>40</v>
      </c>
      <c r="B23" s="17" t="s">
        <v>41</v>
      </c>
      <c r="C23" s="18">
        <v>47.7</v>
      </c>
      <c r="D23" s="19">
        <v>6653.62</v>
      </c>
      <c r="E23" s="19"/>
      <c r="F23" s="19">
        <v>7000</v>
      </c>
      <c r="G23" s="19">
        <v>7500</v>
      </c>
    </row>
    <row r="24" spans="1:7">
      <c r="A24" s="22" t="s">
        <v>3</v>
      </c>
      <c r="B24" s="23" t="s">
        <v>42</v>
      </c>
      <c r="C24" s="14">
        <f>C7-C13</f>
        <v>-2966795.5700000077</v>
      </c>
      <c r="D24" s="15">
        <f>D7-D13</f>
        <v>-4870198.159999989</v>
      </c>
      <c r="E24" s="15">
        <v>-5330437</v>
      </c>
      <c r="F24" s="15">
        <f t="shared" ref="F24:G24" si="2">F7-F13</f>
        <v>-5319000</v>
      </c>
      <c r="G24" s="15">
        <f t="shared" si="2"/>
        <v>-5289500</v>
      </c>
    </row>
    <row r="25" spans="1:7">
      <c r="A25" s="22" t="s">
        <v>4</v>
      </c>
      <c r="B25" s="23" t="s">
        <v>43</v>
      </c>
      <c r="C25" s="14">
        <f>SUM(C26:C29)</f>
        <v>2524669.88</v>
      </c>
      <c r="D25" s="15">
        <f>SUM(D26:D29)</f>
        <v>2371171.0699999998</v>
      </c>
      <c r="E25" s="15">
        <v>2242555</v>
      </c>
      <c r="F25" s="15">
        <f t="shared" ref="F25:G25" si="3">SUM(F26:F29)</f>
        <v>2375000</v>
      </c>
      <c r="G25" s="15">
        <f t="shared" si="3"/>
        <v>2385000</v>
      </c>
    </row>
    <row r="26" spans="1:7">
      <c r="A26" s="16" t="s">
        <v>1</v>
      </c>
      <c r="B26" s="17" t="s">
        <v>44</v>
      </c>
      <c r="C26" s="18">
        <v>4065.04</v>
      </c>
      <c r="D26" s="19">
        <v>3626.02</v>
      </c>
      <c r="E26" s="19" t="s">
        <v>78</v>
      </c>
      <c r="F26" s="19">
        <v>4000</v>
      </c>
      <c r="G26" s="19">
        <v>4000</v>
      </c>
    </row>
    <row r="27" spans="1:7">
      <c r="A27" s="16" t="s">
        <v>21</v>
      </c>
      <c r="B27" s="17" t="s">
        <v>45</v>
      </c>
      <c r="C27" s="18">
        <v>2436880.5499999998</v>
      </c>
      <c r="D27" s="19">
        <v>2212741.87</v>
      </c>
      <c r="E27" s="19">
        <v>2127485</v>
      </c>
      <c r="F27" s="19">
        <v>2250000</v>
      </c>
      <c r="G27" s="19">
        <v>2250000</v>
      </c>
    </row>
    <row r="28" spans="1:7">
      <c r="A28" s="16" t="s">
        <v>23</v>
      </c>
      <c r="B28" s="17" t="s">
        <v>46</v>
      </c>
      <c r="C28" s="18">
        <v>906.09</v>
      </c>
      <c r="D28" s="19">
        <v>719.51</v>
      </c>
      <c r="E28" s="19">
        <v>1000</v>
      </c>
      <c r="F28" s="19">
        <v>1000</v>
      </c>
      <c r="G28" s="19">
        <v>1000</v>
      </c>
    </row>
    <row r="29" spans="1:7">
      <c r="A29" s="16" t="s">
        <v>25</v>
      </c>
      <c r="B29" s="17" t="s">
        <v>47</v>
      </c>
      <c r="C29" s="18">
        <v>82818.2</v>
      </c>
      <c r="D29" s="19">
        <v>154083.67000000001</v>
      </c>
      <c r="E29" s="19">
        <v>114070</v>
      </c>
      <c r="F29" s="19">
        <v>120000</v>
      </c>
      <c r="G29" s="19">
        <v>130000</v>
      </c>
    </row>
    <row r="30" spans="1:7">
      <c r="A30" s="22" t="s">
        <v>11</v>
      </c>
      <c r="B30" s="23" t="s">
        <v>48</v>
      </c>
      <c r="C30" s="26">
        <f>SUM(C31:C33)</f>
        <v>194513.15000000002</v>
      </c>
      <c r="D30" s="15">
        <f>SUM(D31:D33)</f>
        <v>151495.37</v>
      </c>
      <c r="E30" s="15">
        <v>27000</v>
      </c>
      <c r="F30" s="15">
        <f t="shared" ref="F30:G30" si="4">SUM(F31:F33)</f>
        <v>155000</v>
      </c>
      <c r="G30" s="15">
        <f t="shared" si="4"/>
        <v>160500</v>
      </c>
    </row>
    <row r="31" spans="1:7">
      <c r="A31" s="16" t="s">
        <v>1</v>
      </c>
      <c r="B31" s="17" t="s">
        <v>49</v>
      </c>
      <c r="C31" s="18">
        <v>0</v>
      </c>
      <c r="D31" s="19">
        <v>0</v>
      </c>
      <c r="E31" s="19" t="s">
        <v>78</v>
      </c>
      <c r="F31" s="19">
        <v>0</v>
      </c>
      <c r="G31" s="19">
        <v>0</v>
      </c>
    </row>
    <row r="32" spans="1:7">
      <c r="A32" s="16" t="s">
        <v>21</v>
      </c>
      <c r="B32" s="17" t="s">
        <v>46</v>
      </c>
      <c r="C32" s="18">
        <v>3783.89</v>
      </c>
      <c r="D32" s="19">
        <v>17741.89</v>
      </c>
      <c r="E32" s="19" t="s">
        <v>78</v>
      </c>
      <c r="F32" s="19">
        <v>20000</v>
      </c>
      <c r="G32" s="19">
        <v>20500</v>
      </c>
    </row>
    <row r="33" spans="1:7">
      <c r="A33" s="16" t="s">
        <v>23</v>
      </c>
      <c r="B33" s="17" t="s">
        <v>50</v>
      </c>
      <c r="C33" s="18">
        <v>190729.26</v>
      </c>
      <c r="D33" s="19">
        <v>133753.48000000001</v>
      </c>
      <c r="E33" s="19">
        <v>27000</v>
      </c>
      <c r="F33" s="19">
        <v>135000</v>
      </c>
      <c r="G33" s="19">
        <v>140000</v>
      </c>
    </row>
    <row r="34" spans="1:7">
      <c r="A34" s="22" t="s">
        <v>5</v>
      </c>
      <c r="B34" s="23" t="s">
        <v>51</v>
      </c>
      <c r="C34" s="14">
        <f>C24+C25-C30</f>
        <v>-636638.84000000788</v>
      </c>
      <c r="D34" s="15">
        <f>D24+D25-D30</f>
        <v>-2650522.4599999893</v>
      </c>
      <c r="E34" s="15">
        <v>-3114882</v>
      </c>
      <c r="F34" s="15">
        <f t="shared" ref="F34:G34" si="5">F24+F25-F30</f>
        <v>-3099000</v>
      </c>
      <c r="G34" s="15">
        <f t="shared" si="5"/>
        <v>-3065000</v>
      </c>
    </row>
    <row r="35" spans="1:7">
      <c r="A35" s="22" t="s">
        <v>6</v>
      </c>
      <c r="B35" s="23" t="s">
        <v>52</v>
      </c>
      <c r="C35" s="14">
        <f>SUM(C36,C39,C41,C43,C44)</f>
        <v>11098.36</v>
      </c>
      <c r="D35" s="15">
        <f>SUM(D36,D39,D41,D43,D44)</f>
        <v>25034.04</v>
      </c>
      <c r="E35" s="15">
        <v>29085</v>
      </c>
      <c r="F35" s="15">
        <f t="shared" ref="F35:G35" si="6">SUM(F36,F39,F41,F43,F44)</f>
        <v>25000</v>
      </c>
      <c r="G35" s="15">
        <f t="shared" si="6"/>
        <v>25500</v>
      </c>
    </row>
    <row r="36" spans="1:7">
      <c r="A36" s="16" t="s">
        <v>1</v>
      </c>
      <c r="B36" s="17" t="s">
        <v>53</v>
      </c>
      <c r="C36" s="18"/>
      <c r="D36" s="19"/>
      <c r="E36" s="19"/>
      <c r="F36" s="19"/>
      <c r="G36" s="19"/>
    </row>
    <row r="37" spans="1:7">
      <c r="A37" s="16" t="s">
        <v>19</v>
      </c>
      <c r="B37" s="17" t="s">
        <v>54</v>
      </c>
      <c r="C37" s="18"/>
      <c r="D37" s="19"/>
      <c r="E37" s="19"/>
      <c r="F37" s="19"/>
      <c r="G37" s="19"/>
    </row>
    <row r="38" spans="1:7">
      <c r="A38" s="16" t="s">
        <v>19</v>
      </c>
      <c r="B38" s="17" t="s">
        <v>55</v>
      </c>
      <c r="C38" s="18"/>
      <c r="D38" s="19"/>
      <c r="E38" s="19"/>
      <c r="F38" s="19"/>
      <c r="G38" s="19"/>
    </row>
    <row r="39" spans="1:7">
      <c r="A39" s="16" t="s">
        <v>21</v>
      </c>
      <c r="B39" s="17" t="s">
        <v>56</v>
      </c>
      <c r="C39" s="18">
        <v>11098.36</v>
      </c>
      <c r="D39" s="19">
        <v>25034.04</v>
      </c>
      <c r="E39" s="19">
        <v>29085</v>
      </c>
      <c r="F39" s="19">
        <v>25000</v>
      </c>
      <c r="G39" s="19">
        <v>25500</v>
      </c>
    </row>
    <row r="40" spans="1:7">
      <c r="A40" s="16" t="s">
        <v>19</v>
      </c>
      <c r="B40" s="27" t="s">
        <v>57</v>
      </c>
      <c r="C40" s="18"/>
      <c r="D40" s="19"/>
      <c r="E40" s="19"/>
      <c r="F40" s="19"/>
      <c r="G40" s="19"/>
    </row>
    <row r="41" spans="1:7">
      <c r="A41" s="16" t="s">
        <v>23</v>
      </c>
      <c r="B41" s="17" t="s">
        <v>58</v>
      </c>
      <c r="C41" s="18"/>
      <c r="D41" s="19"/>
      <c r="E41" s="19"/>
      <c r="F41" s="19"/>
      <c r="G41" s="19"/>
    </row>
    <row r="42" spans="1:7">
      <c r="A42" s="16" t="s">
        <v>19</v>
      </c>
      <c r="B42" s="27" t="s">
        <v>59</v>
      </c>
      <c r="C42" s="18"/>
      <c r="D42" s="19"/>
      <c r="E42" s="19"/>
      <c r="F42" s="19"/>
      <c r="G42" s="19"/>
    </row>
    <row r="43" spans="1:7">
      <c r="A43" s="16" t="s">
        <v>25</v>
      </c>
      <c r="B43" s="17" t="s">
        <v>60</v>
      </c>
      <c r="C43" s="18"/>
      <c r="D43" s="19"/>
      <c r="E43" s="19"/>
      <c r="F43" s="19"/>
      <c r="G43" s="19"/>
    </row>
    <row r="44" spans="1:7">
      <c r="A44" s="16" t="s">
        <v>33</v>
      </c>
      <c r="B44" s="17" t="s">
        <v>61</v>
      </c>
      <c r="C44" s="18"/>
      <c r="D44" s="19"/>
      <c r="E44" s="19"/>
      <c r="F44" s="19"/>
      <c r="G44" s="19"/>
    </row>
    <row r="45" spans="1:7">
      <c r="A45" s="22" t="s">
        <v>10</v>
      </c>
      <c r="B45" s="23" t="s">
        <v>62</v>
      </c>
      <c r="C45" s="14">
        <f>SUM(C48:C51,C46)</f>
        <v>238731.6</v>
      </c>
      <c r="D45" s="15">
        <f>SUM(D48:D51,D46)</f>
        <v>223467.51</v>
      </c>
      <c r="E45" s="15">
        <v>242279</v>
      </c>
      <c r="F45" s="15">
        <f t="shared" ref="F45:G45" si="7">SUM(F48:F51,F46)</f>
        <v>230000</v>
      </c>
      <c r="G45" s="15">
        <f t="shared" si="7"/>
        <v>235000</v>
      </c>
    </row>
    <row r="46" spans="1:7">
      <c r="A46" s="16" t="s">
        <v>1</v>
      </c>
      <c r="B46" s="17" t="s">
        <v>56</v>
      </c>
      <c r="C46" s="18">
        <v>238731.6</v>
      </c>
      <c r="D46" s="19">
        <v>223467.51</v>
      </c>
      <c r="E46" s="19">
        <v>242279</v>
      </c>
      <c r="F46" s="19">
        <v>230000</v>
      </c>
      <c r="G46" s="19">
        <v>235000</v>
      </c>
    </row>
    <row r="47" spans="1:7">
      <c r="A47" s="16" t="s">
        <v>19</v>
      </c>
      <c r="B47" s="27" t="s">
        <v>63</v>
      </c>
      <c r="C47" s="18"/>
      <c r="D47" s="19"/>
      <c r="E47" s="19"/>
      <c r="F47" s="19"/>
      <c r="G47" s="19"/>
    </row>
    <row r="48" spans="1:7">
      <c r="A48" s="16" t="s">
        <v>21</v>
      </c>
      <c r="B48" s="17" t="s">
        <v>64</v>
      </c>
      <c r="C48" s="18"/>
      <c r="D48" s="19"/>
      <c r="E48" s="19"/>
      <c r="F48" s="19"/>
      <c r="G48" s="19"/>
    </row>
    <row r="49" spans="1:7">
      <c r="A49" s="16"/>
      <c r="B49" s="27" t="s">
        <v>59</v>
      </c>
      <c r="C49" s="18"/>
      <c r="D49" s="19"/>
      <c r="E49" s="19"/>
      <c r="F49" s="19"/>
      <c r="G49" s="19"/>
    </row>
    <row r="50" spans="1:7">
      <c r="A50" s="16" t="s">
        <v>23</v>
      </c>
      <c r="B50" s="17" t="s">
        <v>60</v>
      </c>
      <c r="C50" s="18"/>
      <c r="D50" s="19"/>
      <c r="E50" s="19"/>
      <c r="F50" s="19"/>
      <c r="G50" s="19"/>
    </row>
    <row r="51" spans="1:7">
      <c r="A51" s="16" t="s">
        <v>25</v>
      </c>
      <c r="B51" s="17" t="s">
        <v>61</v>
      </c>
      <c r="C51" s="18"/>
      <c r="D51" s="19"/>
      <c r="E51" s="19"/>
      <c r="F51" s="19"/>
      <c r="G51" s="19"/>
    </row>
    <row r="52" spans="1:7" hidden="1">
      <c r="A52" s="22" t="s">
        <v>7</v>
      </c>
      <c r="B52" s="23" t="s">
        <v>65</v>
      </c>
      <c r="C52" s="26">
        <f>C34+C35-C45</f>
        <v>-864272.08000000787</v>
      </c>
      <c r="D52" s="19"/>
      <c r="E52" s="19">
        <v>-3328076</v>
      </c>
      <c r="F52" s="19"/>
      <c r="G52" s="19"/>
    </row>
    <row r="53" spans="1:7" hidden="1">
      <c r="A53" s="16" t="s">
        <v>1</v>
      </c>
      <c r="B53" s="17" t="s">
        <v>66</v>
      </c>
      <c r="C53" s="18">
        <v>0</v>
      </c>
      <c r="D53" s="19"/>
      <c r="E53" s="19"/>
      <c r="F53" s="19"/>
      <c r="G53" s="19"/>
    </row>
    <row r="54" spans="1:7" hidden="1">
      <c r="A54" s="16" t="s">
        <v>21</v>
      </c>
      <c r="B54" s="17" t="s">
        <v>67</v>
      </c>
      <c r="C54" s="18"/>
      <c r="D54" s="19"/>
      <c r="E54" s="19"/>
      <c r="F54" s="19"/>
      <c r="G54" s="19"/>
    </row>
    <row r="55" spans="1:7">
      <c r="A55" s="22" t="s">
        <v>1</v>
      </c>
      <c r="B55" s="23" t="s">
        <v>68</v>
      </c>
      <c r="C55" s="14">
        <f>C52-C53-C54</f>
        <v>-864272.08000000787</v>
      </c>
      <c r="D55" s="15">
        <f>D34+D35-D45</f>
        <v>-2848955.9299999895</v>
      </c>
      <c r="E55" s="15">
        <v>-3328076</v>
      </c>
      <c r="F55" s="15">
        <f t="shared" ref="F55:G55" si="8">F34+F35-F45</f>
        <v>-3304000</v>
      </c>
      <c r="G55" s="15">
        <f t="shared" si="8"/>
        <v>-3274500</v>
      </c>
    </row>
    <row r="56" spans="1:7">
      <c r="A56" s="28" t="s">
        <v>7</v>
      </c>
      <c r="B56" s="29" t="s">
        <v>69</v>
      </c>
      <c r="C56" s="30">
        <v>4</v>
      </c>
      <c r="D56" s="19"/>
      <c r="E56" s="19"/>
      <c r="F56" s="19"/>
      <c r="G56" s="19"/>
    </row>
    <row r="57" spans="1:7" ht="24">
      <c r="A57" s="28" t="s">
        <v>8</v>
      </c>
      <c r="B57" s="31" t="s">
        <v>70</v>
      </c>
      <c r="C57" s="30"/>
      <c r="D57" s="19"/>
      <c r="E57" s="19"/>
      <c r="F57" s="19"/>
      <c r="G57" s="19"/>
    </row>
    <row r="58" spans="1:7">
      <c r="A58" s="22" t="s">
        <v>9</v>
      </c>
      <c r="B58" s="23" t="s">
        <v>71</v>
      </c>
      <c r="C58" s="14">
        <f>C55-C56-C57</f>
        <v>-864276.08000000787</v>
      </c>
      <c r="D58" s="15">
        <f>D55-D56-D57</f>
        <v>-2848955.9299999895</v>
      </c>
      <c r="E58" s="15">
        <f t="shared" ref="E58:G58" si="9">E55-E56-E57</f>
        <v>-3328076</v>
      </c>
      <c r="F58" s="15">
        <f t="shared" si="9"/>
        <v>-3304000</v>
      </c>
      <c r="G58" s="15">
        <f t="shared" si="9"/>
        <v>-3274500</v>
      </c>
    </row>
    <row r="59" spans="1:7">
      <c r="A59" s="32"/>
      <c r="B59" s="32" t="s">
        <v>72</v>
      </c>
      <c r="C59" s="33"/>
    </row>
    <row r="60" spans="1:7">
      <c r="A60" s="34"/>
      <c r="B60" s="32" t="s">
        <v>79</v>
      </c>
      <c r="C60" s="35"/>
    </row>
    <row r="61" spans="1:7">
      <c r="A61" s="32"/>
      <c r="B61" s="32"/>
      <c r="C61" s="1"/>
    </row>
    <row r="62" spans="1:7">
      <c r="A62" s="32"/>
      <c r="B62" s="36" t="s">
        <v>73</v>
      </c>
      <c r="C62" s="36"/>
      <c r="D62" s="36"/>
    </row>
    <row r="63" spans="1:7">
      <c r="A63" s="32"/>
      <c r="B63" s="37" t="s">
        <v>74</v>
      </c>
      <c r="C63" s="36"/>
      <c r="D63" s="36"/>
    </row>
    <row r="64" spans="1:7">
      <c r="A64" s="32"/>
      <c r="B64" s="36"/>
      <c r="C64" s="36"/>
      <c r="D64" s="36"/>
    </row>
    <row r="65" spans="1:3">
      <c r="A65" s="32"/>
      <c r="B65" s="38"/>
    </row>
    <row r="66" spans="1:3">
      <c r="A66" s="32"/>
      <c r="B66" s="39"/>
      <c r="C66" s="33"/>
    </row>
    <row r="67" spans="1:3">
      <c r="B67" s="40"/>
      <c r="C67" s="33"/>
    </row>
  </sheetData>
  <mergeCells count="3">
    <mergeCell ref="A1:B1"/>
    <mergeCell ref="B2:D2"/>
    <mergeCell ref="B3:C3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72"/>
  <sheetViews>
    <sheetView tabSelected="1" workbookViewId="0">
      <selection activeCell="L71" sqref="L71"/>
    </sheetView>
  </sheetViews>
  <sheetFormatPr defaultRowHeight="12.75"/>
  <cols>
    <col min="1" max="1" width="5" customWidth="1"/>
    <col min="2" max="2" width="45" customWidth="1"/>
    <col min="3" max="3" width="18.28515625" style="110" customWidth="1"/>
    <col min="4" max="7" width="17.42578125" style="110" customWidth="1"/>
    <col min="8" max="8" width="5" style="110" customWidth="1"/>
    <col min="9" max="9" width="44.7109375" style="110" customWidth="1"/>
    <col min="10" max="10" width="17.42578125" style="110" customWidth="1"/>
    <col min="11" max="11" width="17.85546875" style="110" customWidth="1"/>
    <col min="12" max="12" width="14.85546875" customWidth="1"/>
    <col min="13" max="13" width="15.5703125" customWidth="1"/>
    <col min="14" max="14" width="13.28515625" customWidth="1"/>
    <col min="15" max="15" width="9.140625" customWidth="1"/>
    <col min="16" max="16" width="14.7109375" customWidth="1"/>
    <col min="17" max="19" width="9.140625" customWidth="1"/>
    <col min="243" max="243" width="5" customWidth="1"/>
    <col min="244" max="244" width="45" customWidth="1"/>
    <col min="245" max="245" width="18.28515625" customWidth="1"/>
    <col min="246" max="246" width="17.42578125" customWidth="1"/>
    <col min="247" max="247" width="5" customWidth="1"/>
    <col min="248" max="248" width="44.7109375" customWidth="1"/>
    <col min="249" max="249" width="17.42578125" customWidth="1"/>
    <col min="250" max="250" width="17.85546875" customWidth="1"/>
    <col min="251" max="267" width="0" hidden="1" customWidth="1"/>
    <col min="268" max="275" width="9.140625" customWidth="1"/>
    <col min="499" max="499" width="5" customWidth="1"/>
    <col min="500" max="500" width="45" customWidth="1"/>
    <col min="501" max="501" width="18.28515625" customWidth="1"/>
    <col min="502" max="502" width="17.42578125" customWidth="1"/>
    <col min="503" max="503" width="5" customWidth="1"/>
    <col min="504" max="504" width="44.7109375" customWidth="1"/>
    <col min="505" max="505" width="17.42578125" customWidth="1"/>
    <col min="506" max="506" width="17.85546875" customWidth="1"/>
    <col min="507" max="523" width="0" hidden="1" customWidth="1"/>
    <col min="524" max="531" width="9.140625" customWidth="1"/>
    <col min="755" max="755" width="5" customWidth="1"/>
    <col min="756" max="756" width="45" customWidth="1"/>
    <col min="757" max="757" width="18.28515625" customWidth="1"/>
    <col min="758" max="758" width="17.42578125" customWidth="1"/>
    <col min="759" max="759" width="5" customWidth="1"/>
    <col min="760" max="760" width="44.7109375" customWidth="1"/>
    <col min="761" max="761" width="17.42578125" customWidth="1"/>
    <col min="762" max="762" width="17.85546875" customWidth="1"/>
    <col min="763" max="779" width="0" hidden="1" customWidth="1"/>
    <col min="780" max="787" width="9.140625" customWidth="1"/>
    <col min="1011" max="1011" width="5" customWidth="1"/>
    <col min="1012" max="1012" width="45" customWidth="1"/>
    <col min="1013" max="1013" width="18.28515625" customWidth="1"/>
    <col min="1014" max="1014" width="17.42578125" customWidth="1"/>
    <col min="1015" max="1015" width="5" customWidth="1"/>
    <col min="1016" max="1016" width="44.7109375" customWidth="1"/>
    <col min="1017" max="1017" width="17.42578125" customWidth="1"/>
    <col min="1018" max="1018" width="17.85546875" customWidth="1"/>
    <col min="1019" max="1035" width="0" hidden="1" customWidth="1"/>
    <col min="1036" max="1043" width="9.140625" customWidth="1"/>
    <col min="1267" max="1267" width="5" customWidth="1"/>
    <col min="1268" max="1268" width="45" customWidth="1"/>
    <col min="1269" max="1269" width="18.28515625" customWidth="1"/>
    <col min="1270" max="1270" width="17.42578125" customWidth="1"/>
    <col min="1271" max="1271" width="5" customWidth="1"/>
    <col min="1272" max="1272" width="44.7109375" customWidth="1"/>
    <col min="1273" max="1273" width="17.42578125" customWidth="1"/>
    <col min="1274" max="1274" width="17.85546875" customWidth="1"/>
    <col min="1275" max="1291" width="0" hidden="1" customWidth="1"/>
    <col min="1292" max="1299" width="9.140625" customWidth="1"/>
    <col min="1523" max="1523" width="5" customWidth="1"/>
    <col min="1524" max="1524" width="45" customWidth="1"/>
    <col min="1525" max="1525" width="18.28515625" customWidth="1"/>
    <col min="1526" max="1526" width="17.42578125" customWidth="1"/>
    <col min="1527" max="1527" width="5" customWidth="1"/>
    <col min="1528" max="1528" width="44.7109375" customWidth="1"/>
    <col min="1529" max="1529" width="17.42578125" customWidth="1"/>
    <col min="1530" max="1530" width="17.85546875" customWidth="1"/>
    <col min="1531" max="1547" width="0" hidden="1" customWidth="1"/>
    <col min="1548" max="1555" width="9.140625" customWidth="1"/>
    <col min="1779" max="1779" width="5" customWidth="1"/>
    <col min="1780" max="1780" width="45" customWidth="1"/>
    <col min="1781" max="1781" width="18.28515625" customWidth="1"/>
    <col min="1782" max="1782" width="17.42578125" customWidth="1"/>
    <col min="1783" max="1783" width="5" customWidth="1"/>
    <col min="1784" max="1784" width="44.7109375" customWidth="1"/>
    <col min="1785" max="1785" width="17.42578125" customWidth="1"/>
    <col min="1786" max="1786" width="17.85546875" customWidth="1"/>
    <col min="1787" max="1803" width="0" hidden="1" customWidth="1"/>
    <col min="1804" max="1811" width="9.140625" customWidth="1"/>
    <col min="2035" max="2035" width="5" customWidth="1"/>
    <col min="2036" max="2036" width="45" customWidth="1"/>
    <col min="2037" max="2037" width="18.28515625" customWidth="1"/>
    <col min="2038" max="2038" width="17.42578125" customWidth="1"/>
    <col min="2039" max="2039" width="5" customWidth="1"/>
    <col min="2040" max="2040" width="44.7109375" customWidth="1"/>
    <col min="2041" max="2041" width="17.42578125" customWidth="1"/>
    <col min="2042" max="2042" width="17.85546875" customWidth="1"/>
    <col min="2043" max="2059" width="0" hidden="1" customWidth="1"/>
    <col min="2060" max="2067" width="9.140625" customWidth="1"/>
    <col min="2291" max="2291" width="5" customWidth="1"/>
    <col min="2292" max="2292" width="45" customWidth="1"/>
    <col min="2293" max="2293" width="18.28515625" customWidth="1"/>
    <col min="2294" max="2294" width="17.42578125" customWidth="1"/>
    <col min="2295" max="2295" width="5" customWidth="1"/>
    <col min="2296" max="2296" width="44.7109375" customWidth="1"/>
    <col min="2297" max="2297" width="17.42578125" customWidth="1"/>
    <col min="2298" max="2298" width="17.85546875" customWidth="1"/>
    <col min="2299" max="2315" width="0" hidden="1" customWidth="1"/>
    <col min="2316" max="2323" width="9.140625" customWidth="1"/>
    <col min="2547" max="2547" width="5" customWidth="1"/>
    <col min="2548" max="2548" width="45" customWidth="1"/>
    <col min="2549" max="2549" width="18.28515625" customWidth="1"/>
    <col min="2550" max="2550" width="17.42578125" customWidth="1"/>
    <col min="2551" max="2551" width="5" customWidth="1"/>
    <col min="2552" max="2552" width="44.7109375" customWidth="1"/>
    <col min="2553" max="2553" width="17.42578125" customWidth="1"/>
    <col min="2554" max="2554" width="17.85546875" customWidth="1"/>
    <col min="2555" max="2571" width="0" hidden="1" customWidth="1"/>
    <col min="2572" max="2579" width="9.140625" customWidth="1"/>
    <col min="2803" max="2803" width="5" customWidth="1"/>
    <col min="2804" max="2804" width="45" customWidth="1"/>
    <col min="2805" max="2805" width="18.28515625" customWidth="1"/>
    <col min="2806" max="2806" width="17.42578125" customWidth="1"/>
    <col min="2807" max="2807" width="5" customWidth="1"/>
    <col min="2808" max="2808" width="44.7109375" customWidth="1"/>
    <col min="2809" max="2809" width="17.42578125" customWidth="1"/>
    <col min="2810" max="2810" width="17.85546875" customWidth="1"/>
    <col min="2811" max="2827" width="0" hidden="1" customWidth="1"/>
    <col min="2828" max="2835" width="9.140625" customWidth="1"/>
    <col min="3059" max="3059" width="5" customWidth="1"/>
    <col min="3060" max="3060" width="45" customWidth="1"/>
    <col min="3061" max="3061" width="18.28515625" customWidth="1"/>
    <col min="3062" max="3062" width="17.42578125" customWidth="1"/>
    <col min="3063" max="3063" width="5" customWidth="1"/>
    <col min="3064" max="3064" width="44.7109375" customWidth="1"/>
    <col min="3065" max="3065" width="17.42578125" customWidth="1"/>
    <col min="3066" max="3066" width="17.85546875" customWidth="1"/>
    <col min="3067" max="3083" width="0" hidden="1" customWidth="1"/>
    <col min="3084" max="3091" width="9.140625" customWidth="1"/>
    <col min="3315" max="3315" width="5" customWidth="1"/>
    <col min="3316" max="3316" width="45" customWidth="1"/>
    <col min="3317" max="3317" width="18.28515625" customWidth="1"/>
    <col min="3318" max="3318" width="17.42578125" customWidth="1"/>
    <col min="3319" max="3319" width="5" customWidth="1"/>
    <col min="3320" max="3320" width="44.7109375" customWidth="1"/>
    <col min="3321" max="3321" width="17.42578125" customWidth="1"/>
    <col min="3322" max="3322" width="17.85546875" customWidth="1"/>
    <col min="3323" max="3339" width="0" hidden="1" customWidth="1"/>
    <col min="3340" max="3347" width="9.140625" customWidth="1"/>
    <col min="3571" max="3571" width="5" customWidth="1"/>
    <col min="3572" max="3572" width="45" customWidth="1"/>
    <col min="3573" max="3573" width="18.28515625" customWidth="1"/>
    <col min="3574" max="3574" width="17.42578125" customWidth="1"/>
    <col min="3575" max="3575" width="5" customWidth="1"/>
    <col min="3576" max="3576" width="44.7109375" customWidth="1"/>
    <col min="3577" max="3577" width="17.42578125" customWidth="1"/>
    <col min="3578" max="3578" width="17.85546875" customWidth="1"/>
    <col min="3579" max="3595" width="0" hidden="1" customWidth="1"/>
    <col min="3596" max="3603" width="9.140625" customWidth="1"/>
    <col min="3827" max="3827" width="5" customWidth="1"/>
    <col min="3828" max="3828" width="45" customWidth="1"/>
    <col min="3829" max="3829" width="18.28515625" customWidth="1"/>
    <col min="3830" max="3830" width="17.42578125" customWidth="1"/>
    <col min="3831" max="3831" width="5" customWidth="1"/>
    <col min="3832" max="3832" width="44.7109375" customWidth="1"/>
    <col min="3833" max="3833" width="17.42578125" customWidth="1"/>
    <col min="3834" max="3834" width="17.85546875" customWidth="1"/>
    <col min="3835" max="3851" width="0" hidden="1" customWidth="1"/>
    <col min="3852" max="3859" width="9.140625" customWidth="1"/>
    <col min="4083" max="4083" width="5" customWidth="1"/>
    <col min="4084" max="4084" width="45" customWidth="1"/>
    <col min="4085" max="4085" width="18.28515625" customWidth="1"/>
    <col min="4086" max="4086" width="17.42578125" customWidth="1"/>
    <col min="4087" max="4087" width="5" customWidth="1"/>
    <col min="4088" max="4088" width="44.7109375" customWidth="1"/>
    <col min="4089" max="4089" width="17.42578125" customWidth="1"/>
    <col min="4090" max="4090" width="17.85546875" customWidth="1"/>
    <col min="4091" max="4107" width="0" hidden="1" customWidth="1"/>
    <col min="4108" max="4115" width="9.140625" customWidth="1"/>
    <col min="4339" max="4339" width="5" customWidth="1"/>
    <col min="4340" max="4340" width="45" customWidth="1"/>
    <col min="4341" max="4341" width="18.28515625" customWidth="1"/>
    <col min="4342" max="4342" width="17.42578125" customWidth="1"/>
    <col min="4343" max="4343" width="5" customWidth="1"/>
    <col min="4344" max="4344" width="44.7109375" customWidth="1"/>
    <col min="4345" max="4345" width="17.42578125" customWidth="1"/>
    <col min="4346" max="4346" width="17.85546875" customWidth="1"/>
    <col min="4347" max="4363" width="0" hidden="1" customWidth="1"/>
    <col min="4364" max="4371" width="9.140625" customWidth="1"/>
    <col min="4595" max="4595" width="5" customWidth="1"/>
    <col min="4596" max="4596" width="45" customWidth="1"/>
    <col min="4597" max="4597" width="18.28515625" customWidth="1"/>
    <col min="4598" max="4598" width="17.42578125" customWidth="1"/>
    <col min="4599" max="4599" width="5" customWidth="1"/>
    <col min="4600" max="4600" width="44.7109375" customWidth="1"/>
    <col min="4601" max="4601" width="17.42578125" customWidth="1"/>
    <col min="4602" max="4602" width="17.85546875" customWidth="1"/>
    <col min="4603" max="4619" width="0" hidden="1" customWidth="1"/>
    <col min="4620" max="4627" width="9.140625" customWidth="1"/>
    <col min="4851" max="4851" width="5" customWidth="1"/>
    <col min="4852" max="4852" width="45" customWidth="1"/>
    <col min="4853" max="4853" width="18.28515625" customWidth="1"/>
    <col min="4854" max="4854" width="17.42578125" customWidth="1"/>
    <col min="4855" max="4855" width="5" customWidth="1"/>
    <col min="4856" max="4856" width="44.7109375" customWidth="1"/>
    <col min="4857" max="4857" width="17.42578125" customWidth="1"/>
    <col min="4858" max="4858" width="17.85546875" customWidth="1"/>
    <col min="4859" max="4875" width="0" hidden="1" customWidth="1"/>
    <col min="4876" max="4883" width="9.140625" customWidth="1"/>
    <col min="5107" max="5107" width="5" customWidth="1"/>
    <col min="5108" max="5108" width="45" customWidth="1"/>
    <col min="5109" max="5109" width="18.28515625" customWidth="1"/>
    <col min="5110" max="5110" width="17.42578125" customWidth="1"/>
    <col min="5111" max="5111" width="5" customWidth="1"/>
    <col min="5112" max="5112" width="44.7109375" customWidth="1"/>
    <col min="5113" max="5113" width="17.42578125" customWidth="1"/>
    <col min="5114" max="5114" width="17.85546875" customWidth="1"/>
    <col min="5115" max="5131" width="0" hidden="1" customWidth="1"/>
    <col min="5132" max="5139" width="9.140625" customWidth="1"/>
    <col min="5363" max="5363" width="5" customWidth="1"/>
    <col min="5364" max="5364" width="45" customWidth="1"/>
    <col min="5365" max="5365" width="18.28515625" customWidth="1"/>
    <col min="5366" max="5366" width="17.42578125" customWidth="1"/>
    <col min="5367" max="5367" width="5" customWidth="1"/>
    <col min="5368" max="5368" width="44.7109375" customWidth="1"/>
    <col min="5369" max="5369" width="17.42578125" customWidth="1"/>
    <col min="5370" max="5370" width="17.85546875" customWidth="1"/>
    <col min="5371" max="5387" width="0" hidden="1" customWidth="1"/>
    <col min="5388" max="5395" width="9.140625" customWidth="1"/>
    <col min="5619" max="5619" width="5" customWidth="1"/>
    <col min="5620" max="5620" width="45" customWidth="1"/>
    <col min="5621" max="5621" width="18.28515625" customWidth="1"/>
    <col min="5622" max="5622" width="17.42578125" customWidth="1"/>
    <col min="5623" max="5623" width="5" customWidth="1"/>
    <col min="5624" max="5624" width="44.7109375" customWidth="1"/>
    <col min="5625" max="5625" width="17.42578125" customWidth="1"/>
    <col min="5626" max="5626" width="17.85546875" customWidth="1"/>
    <col min="5627" max="5643" width="0" hidden="1" customWidth="1"/>
    <col min="5644" max="5651" width="9.140625" customWidth="1"/>
    <col min="5875" max="5875" width="5" customWidth="1"/>
    <col min="5876" max="5876" width="45" customWidth="1"/>
    <col min="5877" max="5877" width="18.28515625" customWidth="1"/>
    <col min="5878" max="5878" width="17.42578125" customWidth="1"/>
    <col min="5879" max="5879" width="5" customWidth="1"/>
    <col min="5880" max="5880" width="44.7109375" customWidth="1"/>
    <col min="5881" max="5881" width="17.42578125" customWidth="1"/>
    <col min="5882" max="5882" width="17.85546875" customWidth="1"/>
    <col min="5883" max="5899" width="0" hidden="1" customWidth="1"/>
    <col min="5900" max="5907" width="9.140625" customWidth="1"/>
    <col min="6131" max="6131" width="5" customWidth="1"/>
    <col min="6132" max="6132" width="45" customWidth="1"/>
    <col min="6133" max="6133" width="18.28515625" customWidth="1"/>
    <col min="6134" max="6134" width="17.42578125" customWidth="1"/>
    <col min="6135" max="6135" width="5" customWidth="1"/>
    <col min="6136" max="6136" width="44.7109375" customWidth="1"/>
    <col min="6137" max="6137" width="17.42578125" customWidth="1"/>
    <col min="6138" max="6138" width="17.85546875" customWidth="1"/>
    <col min="6139" max="6155" width="0" hidden="1" customWidth="1"/>
    <col min="6156" max="6163" width="9.140625" customWidth="1"/>
    <col min="6387" max="6387" width="5" customWidth="1"/>
    <col min="6388" max="6388" width="45" customWidth="1"/>
    <col min="6389" max="6389" width="18.28515625" customWidth="1"/>
    <col min="6390" max="6390" width="17.42578125" customWidth="1"/>
    <col min="6391" max="6391" width="5" customWidth="1"/>
    <col min="6392" max="6392" width="44.7109375" customWidth="1"/>
    <col min="6393" max="6393" width="17.42578125" customWidth="1"/>
    <col min="6394" max="6394" width="17.85546875" customWidth="1"/>
    <col min="6395" max="6411" width="0" hidden="1" customWidth="1"/>
    <col min="6412" max="6419" width="9.140625" customWidth="1"/>
    <col min="6643" max="6643" width="5" customWidth="1"/>
    <col min="6644" max="6644" width="45" customWidth="1"/>
    <col min="6645" max="6645" width="18.28515625" customWidth="1"/>
    <col min="6646" max="6646" width="17.42578125" customWidth="1"/>
    <col min="6647" max="6647" width="5" customWidth="1"/>
    <col min="6648" max="6648" width="44.7109375" customWidth="1"/>
    <col min="6649" max="6649" width="17.42578125" customWidth="1"/>
    <col min="6650" max="6650" width="17.85546875" customWidth="1"/>
    <col min="6651" max="6667" width="0" hidden="1" customWidth="1"/>
    <col min="6668" max="6675" width="9.140625" customWidth="1"/>
    <col min="6899" max="6899" width="5" customWidth="1"/>
    <col min="6900" max="6900" width="45" customWidth="1"/>
    <col min="6901" max="6901" width="18.28515625" customWidth="1"/>
    <col min="6902" max="6902" width="17.42578125" customWidth="1"/>
    <col min="6903" max="6903" width="5" customWidth="1"/>
    <col min="6904" max="6904" width="44.7109375" customWidth="1"/>
    <col min="6905" max="6905" width="17.42578125" customWidth="1"/>
    <col min="6906" max="6906" width="17.85546875" customWidth="1"/>
    <col min="6907" max="6923" width="0" hidden="1" customWidth="1"/>
    <col min="6924" max="6931" width="9.140625" customWidth="1"/>
    <col min="7155" max="7155" width="5" customWidth="1"/>
    <col min="7156" max="7156" width="45" customWidth="1"/>
    <col min="7157" max="7157" width="18.28515625" customWidth="1"/>
    <col min="7158" max="7158" width="17.42578125" customWidth="1"/>
    <col min="7159" max="7159" width="5" customWidth="1"/>
    <col min="7160" max="7160" width="44.7109375" customWidth="1"/>
    <col min="7161" max="7161" width="17.42578125" customWidth="1"/>
    <col min="7162" max="7162" width="17.85546875" customWidth="1"/>
    <col min="7163" max="7179" width="0" hidden="1" customWidth="1"/>
    <col min="7180" max="7187" width="9.140625" customWidth="1"/>
    <col min="7411" max="7411" width="5" customWidth="1"/>
    <col min="7412" max="7412" width="45" customWidth="1"/>
    <col min="7413" max="7413" width="18.28515625" customWidth="1"/>
    <col min="7414" max="7414" width="17.42578125" customWidth="1"/>
    <col min="7415" max="7415" width="5" customWidth="1"/>
    <col min="7416" max="7416" width="44.7109375" customWidth="1"/>
    <col min="7417" max="7417" width="17.42578125" customWidth="1"/>
    <col min="7418" max="7418" width="17.85546875" customWidth="1"/>
    <col min="7419" max="7435" width="0" hidden="1" customWidth="1"/>
    <col min="7436" max="7443" width="9.140625" customWidth="1"/>
    <col min="7667" max="7667" width="5" customWidth="1"/>
    <col min="7668" max="7668" width="45" customWidth="1"/>
    <col min="7669" max="7669" width="18.28515625" customWidth="1"/>
    <col min="7670" max="7670" width="17.42578125" customWidth="1"/>
    <col min="7671" max="7671" width="5" customWidth="1"/>
    <col min="7672" max="7672" width="44.7109375" customWidth="1"/>
    <col min="7673" max="7673" width="17.42578125" customWidth="1"/>
    <col min="7674" max="7674" width="17.85546875" customWidth="1"/>
    <col min="7675" max="7691" width="0" hidden="1" customWidth="1"/>
    <col min="7692" max="7699" width="9.140625" customWidth="1"/>
    <col min="7923" max="7923" width="5" customWidth="1"/>
    <col min="7924" max="7924" width="45" customWidth="1"/>
    <col min="7925" max="7925" width="18.28515625" customWidth="1"/>
    <col min="7926" max="7926" width="17.42578125" customWidth="1"/>
    <col min="7927" max="7927" width="5" customWidth="1"/>
    <col min="7928" max="7928" width="44.7109375" customWidth="1"/>
    <col min="7929" max="7929" width="17.42578125" customWidth="1"/>
    <col min="7930" max="7930" width="17.85546875" customWidth="1"/>
    <col min="7931" max="7947" width="0" hidden="1" customWidth="1"/>
    <col min="7948" max="7955" width="9.140625" customWidth="1"/>
    <col min="8179" max="8179" width="5" customWidth="1"/>
    <col min="8180" max="8180" width="45" customWidth="1"/>
    <col min="8181" max="8181" width="18.28515625" customWidth="1"/>
    <col min="8182" max="8182" width="17.42578125" customWidth="1"/>
    <col min="8183" max="8183" width="5" customWidth="1"/>
    <col min="8184" max="8184" width="44.7109375" customWidth="1"/>
    <col min="8185" max="8185" width="17.42578125" customWidth="1"/>
    <col min="8186" max="8186" width="17.85546875" customWidth="1"/>
    <col min="8187" max="8203" width="0" hidden="1" customWidth="1"/>
    <col min="8204" max="8211" width="9.140625" customWidth="1"/>
    <col min="8435" max="8435" width="5" customWidth="1"/>
    <col min="8436" max="8436" width="45" customWidth="1"/>
    <col min="8437" max="8437" width="18.28515625" customWidth="1"/>
    <col min="8438" max="8438" width="17.42578125" customWidth="1"/>
    <col min="8439" max="8439" width="5" customWidth="1"/>
    <col min="8440" max="8440" width="44.7109375" customWidth="1"/>
    <col min="8441" max="8441" width="17.42578125" customWidth="1"/>
    <col min="8442" max="8442" width="17.85546875" customWidth="1"/>
    <col min="8443" max="8459" width="0" hidden="1" customWidth="1"/>
    <col min="8460" max="8467" width="9.140625" customWidth="1"/>
    <col min="8691" max="8691" width="5" customWidth="1"/>
    <col min="8692" max="8692" width="45" customWidth="1"/>
    <col min="8693" max="8693" width="18.28515625" customWidth="1"/>
    <col min="8694" max="8694" width="17.42578125" customWidth="1"/>
    <col min="8695" max="8695" width="5" customWidth="1"/>
    <col min="8696" max="8696" width="44.7109375" customWidth="1"/>
    <col min="8697" max="8697" width="17.42578125" customWidth="1"/>
    <col min="8698" max="8698" width="17.85546875" customWidth="1"/>
    <col min="8699" max="8715" width="0" hidden="1" customWidth="1"/>
    <col min="8716" max="8723" width="9.140625" customWidth="1"/>
    <col min="8947" max="8947" width="5" customWidth="1"/>
    <col min="8948" max="8948" width="45" customWidth="1"/>
    <col min="8949" max="8949" width="18.28515625" customWidth="1"/>
    <col min="8950" max="8950" width="17.42578125" customWidth="1"/>
    <col min="8951" max="8951" width="5" customWidth="1"/>
    <col min="8952" max="8952" width="44.7109375" customWidth="1"/>
    <col min="8953" max="8953" width="17.42578125" customWidth="1"/>
    <col min="8954" max="8954" width="17.85546875" customWidth="1"/>
    <col min="8955" max="8971" width="0" hidden="1" customWidth="1"/>
    <col min="8972" max="8979" width="9.140625" customWidth="1"/>
    <col min="9203" max="9203" width="5" customWidth="1"/>
    <col min="9204" max="9204" width="45" customWidth="1"/>
    <col min="9205" max="9205" width="18.28515625" customWidth="1"/>
    <col min="9206" max="9206" width="17.42578125" customWidth="1"/>
    <col min="9207" max="9207" width="5" customWidth="1"/>
    <col min="9208" max="9208" width="44.7109375" customWidth="1"/>
    <col min="9209" max="9209" width="17.42578125" customWidth="1"/>
    <col min="9210" max="9210" width="17.85546875" customWidth="1"/>
    <col min="9211" max="9227" width="0" hidden="1" customWidth="1"/>
    <col min="9228" max="9235" width="9.140625" customWidth="1"/>
    <col min="9459" max="9459" width="5" customWidth="1"/>
    <col min="9460" max="9460" width="45" customWidth="1"/>
    <col min="9461" max="9461" width="18.28515625" customWidth="1"/>
    <col min="9462" max="9462" width="17.42578125" customWidth="1"/>
    <col min="9463" max="9463" width="5" customWidth="1"/>
    <col min="9464" max="9464" width="44.7109375" customWidth="1"/>
    <col min="9465" max="9465" width="17.42578125" customWidth="1"/>
    <col min="9466" max="9466" width="17.85546875" customWidth="1"/>
    <col min="9467" max="9483" width="0" hidden="1" customWidth="1"/>
    <col min="9484" max="9491" width="9.140625" customWidth="1"/>
    <col min="9715" max="9715" width="5" customWidth="1"/>
    <col min="9716" max="9716" width="45" customWidth="1"/>
    <col min="9717" max="9717" width="18.28515625" customWidth="1"/>
    <col min="9718" max="9718" width="17.42578125" customWidth="1"/>
    <col min="9719" max="9719" width="5" customWidth="1"/>
    <col min="9720" max="9720" width="44.7109375" customWidth="1"/>
    <col min="9721" max="9721" width="17.42578125" customWidth="1"/>
    <col min="9722" max="9722" width="17.85546875" customWidth="1"/>
    <col min="9723" max="9739" width="0" hidden="1" customWidth="1"/>
    <col min="9740" max="9747" width="9.140625" customWidth="1"/>
    <col min="9971" max="9971" width="5" customWidth="1"/>
    <col min="9972" max="9972" width="45" customWidth="1"/>
    <col min="9973" max="9973" width="18.28515625" customWidth="1"/>
    <col min="9974" max="9974" width="17.42578125" customWidth="1"/>
    <col min="9975" max="9975" width="5" customWidth="1"/>
    <col min="9976" max="9976" width="44.7109375" customWidth="1"/>
    <col min="9977" max="9977" width="17.42578125" customWidth="1"/>
    <col min="9978" max="9978" width="17.85546875" customWidth="1"/>
    <col min="9979" max="9995" width="0" hidden="1" customWidth="1"/>
    <col min="9996" max="10003" width="9.140625" customWidth="1"/>
    <col min="10227" max="10227" width="5" customWidth="1"/>
    <col min="10228" max="10228" width="45" customWidth="1"/>
    <col min="10229" max="10229" width="18.28515625" customWidth="1"/>
    <col min="10230" max="10230" width="17.42578125" customWidth="1"/>
    <col min="10231" max="10231" width="5" customWidth="1"/>
    <col min="10232" max="10232" width="44.7109375" customWidth="1"/>
    <col min="10233" max="10233" width="17.42578125" customWidth="1"/>
    <col min="10234" max="10234" width="17.85546875" customWidth="1"/>
    <col min="10235" max="10251" width="0" hidden="1" customWidth="1"/>
    <col min="10252" max="10259" width="9.140625" customWidth="1"/>
    <col min="10483" max="10483" width="5" customWidth="1"/>
    <col min="10484" max="10484" width="45" customWidth="1"/>
    <col min="10485" max="10485" width="18.28515625" customWidth="1"/>
    <col min="10486" max="10486" width="17.42578125" customWidth="1"/>
    <col min="10487" max="10487" width="5" customWidth="1"/>
    <col min="10488" max="10488" width="44.7109375" customWidth="1"/>
    <col min="10489" max="10489" width="17.42578125" customWidth="1"/>
    <col min="10490" max="10490" width="17.85546875" customWidth="1"/>
    <col min="10491" max="10507" width="0" hidden="1" customWidth="1"/>
    <col min="10508" max="10515" width="9.140625" customWidth="1"/>
    <col min="10739" max="10739" width="5" customWidth="1"/>
    <col min="10740" max="10740" width="45" customWidth="1"/>
    <col min="10741" max="10741" width="18.28515625" customWidth="1"/>
    <col min="10742" max="10742" width="17.42578125" customWidth="1"/>
    <col min="10743" max="10743" width="5" customWidth="1"/>
    <col min="10744" max="10744" width="44.7109375" customWidth="1"/>
    <col min="10745" max="10745" width="17.42578125" customWidth="1"/>
    <col min="10746" max="10746" width="17.85546875" customWidth="1"/>
    <col min="10747" max="10763" width="0" hidden="1" customWidth="1"/>
    <col min="10764" max="10771" width="9.140625" customWidth="1"/>
    <col min="10995" max="10995" width="5" customWidth="1"/>
    <col min="10996" max="10996" width="45" customWidth="1"/>
    <col min="10997" max="10997" width="18.28515625" customWidth="1"/>
    <col min="10998" max="10998" width="17.42578125" customWidth="1"/>
    <col min="10999" max="10999" width="5" customWidth="1"/>
    <col min="11000" max="11000" width="44.7109375" customWidth="1"/>
    <col min="11001" max="11001" width="17.42578125" customWidth="1"/>
    <col min="11002" max="11002" width="17.85546875" customWidth="1"/>
    <col min="11003" max="11019" width="0" hidden="1" customWidth="1"/>
    <col min="11020" max="11027" width="9.140625" customWidth="1"/>
    <col min="11251" max="11251" width="5" customWidth="1"/>
    <col min="11252" max="11252" width="45" customWidth="1"/>
    <col min="11253" max="11253" width="18.28515625" customWidth="1"/>
    <col min="11254" max="11254" width="17.42578125" customWidth="1"/>
    <col min="11255" max="11255" width="5" customWidth="1"/>
    <col min="11256" max="11256" width="44.7109375" customWidth="1"/>
    <col min="11257" max="11257" width="17.42578125" customWidth="1"/>
    <col min="11258" max="11258" width="17.85546875" customWidth="1"/>
    <col min="11259" max="11275" width="0" hidden="1" customWidth="1"/>
    <col min="11276" max="11283" width="9.140625" customWidth="1"/>
    <col min="11507" max="11507" width="5" customWidth="1"/>
    <col min="11508" max="11508" width="45" customWidth="1"/>
    <col min="11509" max="11509" width="18.28515625" customWidth="1"/>
    <col min="11510" max="11510" width="17.42578125" customWidth="1"/>
    <col min="11511" max="11511" width="5" customWidth="1"/>
    <col min="11512" max="11512" width="44.7109375" customWidth="1"/>
    <col min="11513" max="11513" width="17.42578125" customWidth="1"/>
    <col min="11514" max="11514" width="17.85546875" customWidth="1"/>
    <col min="11515" max="11531" width="0" hidden="1" customWidth="1"/>
    <col min="11532" max="11539" width="9.140625" customWidth="1"/>
    <col min="11763" max="11763" width="5" customWidth="1"/>
    <col min="11764" max="11764" width="45" customWidth="1"/>
    <col min="11765" max="11765" width="18.28515625" customWidth="1"/>
    <col min="11766" max="11766" width="17.42578125" customWidth="1"/>
    <col min="11767" max="11767" width="5" customWidth="1"/>
    <col min="11768" max="11768" width="44.7109375" customWidth="1"/>
    <col min="11769" max="11769" width="17.42578125" customWidth="1"/>
    <col min="11770" max="11770" width="17.85546875" customWidth="1"/>
    <col min="11771" max="11787" width="0" hidden="1" customWidth="1"/>
    <col min="11788" max="11795" width="9.140625" customWidth="1"/>
    <col min="12019" max="12019" width="5" customWidth="1"/>
    <col min="12020" max="12020" width="45" customWidth="1"/>
    <col min="12021" max="12021" width="18.28515625" customWidth="1"/>
    <col min="12022" max="12022" width="17.42578125" customWidth="1"/>
    <col min="12023" max="12023" width="5" customWidth="1"/>
    <col min="12024" max="12024" width="44.7109375" customWidth="1"/>
    <col min="12025" max="12025" width="17.42578125" customWidth="1"/>
    <col min="12026" max="12026" width="17.85546875" customWidth="1"/>
    <col min="12027" max="12043" width="0" hidden="1" customWidth="1"/>
    <col min="12044" max="12051" width="9.140625" customWidth="1"/>
    <col min="12275" max="12275" width="5" customWidth="1"/>
    <col min="12276" max="12276" width="45" customWidth="1"/>
    <col min="12277" max="12277" width="18.28515625" customWidth="1"/>
    <col min="12278" max="12278" width="17.42578125" customWidth="1"/>
    <col min="12279" max="12279" width="5" customWidth="1"/>
    <col min="12280" max="12280" width="44.7109375" customWidth="1"/>
    <col min="12281" max="12281" width="17.42578125" customWidth="1"/>
    <col min="12282" max="12282" width="17.85546875" customWidth="1"/>
    <col min="12283" max="12299" width="0" hidden="1" customWidth="1"/>
    <col min="12300" max="12307" width="9.140625" customWidth="1"/>
    <col min="12531" max="12531" width="5" customWidth="1"/>
    <col min="12532" max="12532" width="45" customWidth="1"/>
    <col min="12533" max="12533" width="18.28515625" customWidth="1"/>
    <col min="12534" max="12534" width="17.42578125" customWidth="1"/>
    <col min="12535" max="12535" width="5" customWidth="1"/>
    <col min="12536" max="12536" width="44.7109375" customWidth="1"/>
    <col min="12537" max="12537" width="17.42578125" customWidth="1"/>
    <col min="12538" max="12538" width="17.85546875" customWidth="1"/>
    <col min="12539" max="12555" width="0" hidden="1" customWidth="1"/>
    <col min="12556" max="12563" width="9.140625" customWidth="1"/>
    <col min="12787" max="12787" width="5" customWidth="1"/>
    <col min="12788" max="12788" width="45" customWidth="1"/>
    <col min="12789" max="12789" width="18.28515625" customWidth="1"/>
    <col min="12790" max="12790" width="17.42578125" customWidth="1"/>
    <col min="12791" max="12791" width="5" customWidth="1"/>
    <col min="12792" max="12792" width="44.7109375" customWidth="1"/>
    <col min="12793" max="12793" width="17.42578125" customWidth="1"/>
    <col min="12794" max="12794" width="17.85546875" customWidth="1"/>
    <col min="12795" max="12811" width="0" hidden="1" customWidth="1"/>
    <col min="12812" max="12819" width="9.140625" customWidth="1"/>
    <col min="13043" max="13043" width="5" customWidth="1"/>
    <col min="13044" max="13044" width="45" customWidth="1"/>
    <col min="13045" max="13045" width="18.28515625" customWidth="1"/>
    <col min="13046" max="13046" width="17.42578125" customWidth="1"/>
    <col min="13047" max="13047" width="5" customWidth="1"/>
    <col min="13048" max="13048" width="44.7109375" customWidth="1"/>
    <col min="13049" max="13049" width="17.42578125" customWidth="1"/>
    <col min="13050" max="13050" width="17.85546875" customWidth="1"/>
    <col min="13051" max="13067" width="0" hidden="1" customWidth="1"/>
    <col min="13068" max="13075" width="9.140625" customWidth="1"/>
    <col min="13299" max="13299" width="5" customWidth="1"/>
    <col min="13300" max="13300" width="45" customWidth="1"/>
    <col min="13301" max="13301" width="18.28515625" customWidth="1"/>
    <col min="13302" max="13302" width="17.42578125" customWidth="1"/>
    <col min="13303" max="13303" width="5" customWidth="1"/>
    <col min="13304" max="13304" width="44.7109375" customWidth="1"/>
    <col min="13305" max="13305" width="17.42578125" customWidth="1"/>
    <col min="13306" max="13306" width="17.85546875" customWidth="1"/>
    <col min="13307" max="13323" width="0" hidden="1" customWidth="1"/>
    <col min="13324" max="13331" width="9.140625" customWidth="1"/>
    <col min="13555" max="13555" width="5" customWidth="1"/>
    <col min="13556" max="13556" width="45" customWidth="1"/>
    <col min="13557" max="13557" width="18.28515625" customWidth="1"/>
    <col min="13558" max="13558" width="17.42578125" customWidth="1"/>
    <col min="13559" max="13559" width="5" customWidth="1"/>
    <col min="13560" max="13560" width="44.7109375" customWidth="1"/>
    <col min="13561" max="13561" width="17.42578125" customWidth="1"/>
    <col min="13562" max="13562" width="17.85546875" customWidth="1"/>
    <col min="13563" max="13579" width="0" hidden="1" customWidth="1"/>
    <col min="13580" max="13587" width="9.140625" customWidth="1"/>
    <col min="13811" max="13811" width="5" customWidth="1"/>
    <col min="13812" max="13812" width="45" customWidth="1"/>
    <col min="13813" max="13813" width="18.28515625" customWidth="1"/>
    <col min="13814" max="13814" width="17.42578125" customWidth="1"/>
    <col min="13815" max="13815" width="5" customWidth="1"/>
    <col min="13816" max="13816" width="44.7109375" customWidth="1"/>
    <col min="13817" max="13817" width="17.42578125" customWidth="1"/>
    <col min="13818" max="13818" width="17.85546875" customWidth="1"/>
    <col min="13819" max="13835" width="0" hidden="1" customWidth="1"/>
    <col min="13836" max="13843" width="9.140625" customWidth="1"/>
    <col min="14067" max="14067" width="5" customWidth="1"/>
    <col min="14068" max="14068" width="45" customWidth="1"/>
    <col min="14069" max="14069" width="18.28515625" customWidth="1"/>
    <col min="14070" max="14070" width="17.42578125" customWidth="1"/>
    <col min="14071" max="14071" width="5" customWidth="1"/>
    <col min="14072" max="14072" width="44.7109375" customWidth="1"/>
    <col min="14073" max="14073" width="17.42578125" customWidth="1"/>
    <col min="14074" max="14074" width="17.85546875" customWidth="1"/>
    <col min="14075" max="14091" width="0" hidden="1" customWidth="1"/>
    <col min="14092" max="14099" width="9.140625" customWidth="1"/>
    <col min="14323" max="14323" width="5" customWidth="1"/>
    <col min="14324" max="14324" width="45" customWidth="1"/>
    <col min="14325" max="14325" width="18.28515625" customWidth="1"/>
    <col min="14326" max="14326" width="17.42578125" customWidth="1"/>
    <col min="14327" max="14327" width="5" customWidth="1"/>
    <col min="14328" max="14328" width="44.7109375" customWidth="1"/>
    <col min="14329" max="14329" width="17.42578125" customWidth="1"/>
    <col min="14330" max="14330" width="17.85546875" customWidth="1"/>
    <col min="14331" max="14347" width="0" hidden="1" customWidth="1"/>
    <col min="14348" max="14355" width="9.140625" customWidth="1"/>
    <col min="14579" max="14579" width="5" customWidth="1"/>
    <col min="14580" max="14580" width="45" customWidth="1"/>
    <col min="14581" max="14581" width="18.28515625" customWidth="1"/>
    <col min="14582" max="14582" width="17.42578125" customWidth="1"/>
    <col min="14583" max="14583" width="5" customWidth="1"/>
    <col min="14584" max="14584" width="44.7109375" customWidth="1"/>
    <col min="14585" max="14585" width="17.42578125" customWidth="1"/>
    <col min="14586" max="14586" width="17.85546875" customWidth="1"/>
    <col min="14587" max="14603" width="0" hidden="1" customWidth="1"/>
    <col min="14604" max="14611" width="9.140625" customWidth="1"/>
    <col min="14835" max="14835" width="5" customWidth="1"/>
    <col min="14836" max="14836" width="45" customWidth="1"/>
    <col min="14837" max="14837" width="18.28515625" customWidth="1"/>
    <col min="14838" max="14838" width="17.42578125" customWidth="1"/>
    <col min="14839" max="14839" width="5" customWidth="1"/>
    <col min="14840" max="14840" width="44.7109375" customWidth="1"/>
    <col min="14841" max="14841" width="17.42578125" customWidth="1"/>
    <col min="14842" max="14842" width="17.85546875" customWidth="1"/>
    <col min="14843" max="14859" width="0" hidden="1" customWidth="1"/>
    <col min="14860" max="14867" width="9.140625" customWidth="1"/>
    <col min="15091" max="15091" width="5" customWidth="1"/>
    <col min="15092" max="15092" width="45" customWidth="1"/>
    <col min="15093" max="15093" width="18.28515625" customWidth="1"/>
    <col min="15094" max="15094" width="17.42578125" customWidth="1"/>
    <col min="15095" max="15095" width="5" customWidth="1"/>
    <col min="15096" max="15096" width="44.7109375" customWidth="1"/>
    <col min="15097" max="15097" width="17.42578125" customWidth="1"/>
    <col min="15098" max="15098" width="17.85546875" customWidth="1"/>
    <col min="15099" max="15115" width="0" hidden="1" customWidth="1"/>
    <col min="15116" max="15123" width="9.140625" customWidth="1"/>
    <col min="15347" max="15347" width="5" customWidth="1"/>
    <col min="15348" max="15348" width="45" customWidth="1"/>
    <col min="15349" max="15349" width="18.28515625" customWidth="1"/>
    <col min="15350" max="15350" width="17.42578125" customWidth="1"/>
    <col min="15351" max="15351" width="5" customWidth="1"/>
    <col min="15352" max="15352" width="44.7109375" customWidth="1"/>
    <col min="15353" max="15353" width="17.42578125" customWidth="1"/>
    <col min="15354" max="15354" width="17.85546875" customWidth="1"/>
    <col min="15355" max="15371" width="0" hidden="1" customWidth="1"/>
    <col min="15372" max="15379" width="9.140625" customWidth="1"/>
    <col min="15603" max="15603" width="5" customWidth="1"/>
    <col min="15604" max="15604" width="45" customWidth="1"/>
    <col min="15605" max="15605" width="18.28515625" customWidth="1"/>
    <col min="15606" max="15606" width="17.42578125" customWidth="1"/>
    <col min="15607" max="15607" width="5" customWidth="1"/>
    <col min="15608" max="15608" width="44.7109375" customWidth="1"/>
    <col min="15609" max="15609" width="17.42578125" customWidth="1"/>
    <col min="15610" max="15610" width="17.85546875" customWidth="1"/>
    <col min="15611" max="15627" width="0" hidden="1" customWidth="1"/>
    <col min="15628" max="15635" width="9.140625" customWidth="1"/>
    <col min="15859" max="15859" width="5" customWidth="1"/>
    <col min="15860" max="15860" width="45" customWidth="1"/>
    <col min="15861" max="15861" width="18.28515625" customWidth="1"/>
    <col min="15862" max="15862" width="17.42578125" customWidth="1"/>
    <col min="15863" max="15863" width="5" customWidth="1"/>
    <col min="15864" max="15864" width="44.7109375" customWidth="1"/>
    <col min="15865" max="15865" width="17.42578125" customWidth="1"/>
    <col min="15866" max="15866" width="17.85546875" customWidth="1"/>
    <col min="15867" max="15883" width="0" hidden="1" customWidth="1"/>
    <col min="15884" max="15891" width="9.140625" customWidth="1"/>
    <col min="16115" max="16115" width="5" customWidth="1"/>
    <col min="16116" max="16116" width="45" customWidth="1"/>
    <col min="16117" max="16117" width="18.28515625" customWidth="1"/>
    <col min="16118" max="16118" width="17.42578125" customWidth="1"/>
    <col min="16119" max="16119" width="5" customWidth="1"/>
    <col min="16120" max="16120" width="44.7109375" customWidth="1"/>
    <col min="16121" max="16121" width="17.42578125" customWidth="1"/>
    <col min="16122" max="16122" width="17.85546875" customWidth="1"/>
    <col min="16123" max="16139" width="0" hidden="1" customWidth="1"/>
    <col min="16140" max="16147" width="9.140625" customWidth="1"/>
  </cols>
  <sheetData>
    <row r="1" spans="1:16" s="43" customFormat="1">
      <c r="A1" s="143"/>
      <c r="B1" s="143"/>
      <c r="C1" s="41"/>
      <c r="D1" s="41"/>
      <c r="E1" s="41"/>
      <c r="F1" s="41"/>
      <c r="G1" s="41"/>
      <c r="H1" s="41"/>
      <c r="I1" s="42"/>
      <c r="J1" s="42"/>
      <c r="K1" s="42"/>
    </row>
    <row r="2" spans="1:16" s="43" customFormat="1" ht="30">
      <c r="A2" s="144" t="s">
        <v>204</v>
      </c>
      <c r="B2" s="145"/>
      <c r="C2" s="145"/>
      <c r="D2" s="145"/>
      <c r="E2" s="145"/>
      <c r="F2" s="145"/>
      <c r="G2" s="145"/>
      <c r="H2" s="145"/>
      <c r="I2" s="145"/>
      <c r="J2" s="145"/>
      <c r="K2" s="42"/>
    </row>
    <row r="3" spans="1:16" s="43" customFormat="1">
      <c r="A3" s="146" t="s">
        <v>80</v>
      </c>
      <c r="B3" s="146"/>
      <c r="C3" s="146"/>
      <c r="D3" s="146"/>
      <c r="E3" s="146"/>
      <c r="F3" s="146"/>
      <c r="G3" s="146"/>
      <c r="H3" s="146"/>
      <c r="I3" s="146"/>
      <c r="J3" s="146"/>
      <c r="K3" s="42"/>
    </row>
    <row r="4" spans="1:16" s="36" customFormat="1">
      <c r="A4" s="147" t="s">
        <v>81</v>
      </c>
      <c r="B4" s="147"/>
      <c r="C4" s="44" t="s">
        <v>82</v>
      </c>
      <c r="D4" s="44" t="s">
        <v>82</v>
      </c>
      <c r="E4" s="44" t="s">
        <v>82</v>
      </c>
      <c r="F4" s="44" t="s">
        <v>82</v>
      </c>
      <c r="G4" s="44" t="s">
        <v>82</v>
      </c>
      <c r="H4" s="148" t="s">
        <v>83</v>
      </c>
      <c r="I4" s="148"/>
      <c r="J4" s="45" t="s">
        <v>82</v>
      </c>
      <c r="K4" s="45" t="s">
        <v>82</v>
      </c>
      <c r="L4" s="45" t="s">
        <v>82</v>
      </c>
      <c r="M4" s="45" t="s">
        <v>82</v>
      </c>
      <c r="N4" s="45" t="s">
        <v>82</v>
      </c>
    </row>
    <row r="5" spans="1:16" s="36" customFormat="1">
      <c r="A5" s="147"/>
      <c r="B5" s="147"/>
      <c r="C5" s="46" t="s">
        <v>84</v>
      </c>
      <c r="D5" s="46" t="s">
        <v>85</v>
      </c>
      <c r="E5" s="46" t="s">
        <v>200</v>
      </c>
      <c r="F5" s="46" t="s">
        <v>201</v>
      </c>
      <c r="G5" s="46" t="s">
        <v>202</v>
      </c>
      <c r="H5" s="148"/>
      <c r="I5" s="148"/>
      <c r="J5" s="47" t="s">
        <v>84</v>
      </c>
      <c r="K5" s="48" t="s">
        <v>85</v>
      </c>
      <c r="L5" s="48" t="s">
        <v>200</v>
      </c>
      <c r="M5" s="48" t="s">
        <v>201</v>
      </c>
      <c r="N5" s="48" t="s">
        <v>202</v>
      </c>
    </row>
    <row r="6" spans="1:16" s="36" customFormat="1">
      <c r="A6" s="49" t="s">
        <v>0</v>
      </c>
      <c r="B6" s="49" t="s">
        <v>86</v>
      </c>
      <c r="C6" s="50">
        <f>SUM(C7,C12,C31)</f>
        <v>62627738.990000002</v>
      </c>
      <c r="D6" s="50">
        <f>SUM(D7,D12,D31)</f>
        <v>62237998.300000004</v>
      </c>
      <c r="E6" s="50">
        <f t="shared" ref="E6:G6" si="0">SUM(E7,E12,E31)</f>
        <v>60050000</v>
      </c>
      <c r="F6" s="50">
        <f t="shared" si="0"/>
        <v>58050000</v>
      </c>
      <c r="G6" s="50">
        <f t="shared" si="0"/>
        <v>56000000</v>
      </c>
      <c r="H6" s="133" t="s">
        <v>0</v>
      </c>
      <c r="I6" s="133" t="s">
        <v>87</v>
      </c>
      <c r="J6" s="149">
        <f>SUM(J8,J16,J17)</f>
        <v>34988845.049999997</v>
      </c>
      <c r="K6" s="118">
        <f>SUM(K8,K16,K17)</f>
        <v>32139889.119999997</v>
      </c>
      <c r="L6" s="118">
        <f t="shared" ref="L6:N6" si="1">SUM(L8,L16,L17)</f>
        <v>28811813</v>
      </c>
      <c r="M6" s="118">
        <f t="shared" si="1"/>
        <v>25507813</v>
      </c>
      <c r="N6" s="118">
        <f t="shared" si="1"/>
        <v>22233613</v>
      </c>
    </row>
    <row r="7" spans="1:16" s="36" customFormat="1">
      <c r="A7" s="49" t="s">
        <v>1</v>
      </c>
      <c r="B7" s="49" t="s">
        <v>88</v>
      </c>
      <c r="C7" s="51">
        <f>SUM(C8:C11)</f>
        <v>3000</v>
      </c>
      <c r="D7" s="51">
        <f>SUM(D8:D11)</f>
        <v>53694.42</v>
      </c>
      <c r="E7" s="51">
        <f t="shared" ref="E7:G7" si="2">SUM(E8:E11)</f>
        <v>0</v>
      </c>
      <c r="F7" s="51">
        <f t="shared" si="2"/>
        <v>0</v>
      </c>
      <c r="G7" s="51">
        <f t="shared" si="2"/>
        <v>0</v>
      </c>
      <c r="H7" s="134"/>
      <c r="I7" s="134"/>
      <c r="J7" s="150"/>
      <c r="K7" s="118"/>
      <c r="L7" s="118"/>
      <c r="M7" s="118"/>
      <c r="N7" s="118"/>
    </row>
    <row r="8" spans="1:16" s="36" customFormat="1">
      <c r="A8" s="52" t="s">
        <v>89</v>
      </c>
      <c r="B8" s="52" t="s">
        <v>90</v>
      </c>
      <c r="C8" s="53"/>
      <c r="D8" s="53"/>
      <c r="E8" s="53"/>
      <c r="F8" s="53"/>
      <c r="G8" s="53"/>
      <c r="H8" s="133" t="s">
        <v>1</v>
      </c>
      <c r="I8" s="133" t="s">
        <v>91</v>
      </c>
      <c r="J8" s="139">
        <v>80549327.299999997</v>
      </c>
      <c r="K8" s="119">
        <v>80549327.299999997</v>
      </c>
      <c r="L8" s="119">
        <v>80549327</v>
      </c>
      <c r="M8" s="119">
        <v>80549327</v>
      </c>
      <c r="N8" s="119">
        <v>80549327</v>
      </c>
      <c r="P8" s="151"/>
    </row>
    <row r="9" spans="1:16" s="36" customFormat="1">
      <c r="A9" s="52" t="s">
        <v>92</v>
      </c>
      <c r="B9" s="52" t="s">
        <v>93</v>
      </c>
      <c r="C9" s="53"/>
      <c r="D9" s="53"/>
      <c r="E9" s="53"/>
      <c r="F9" s="53"/>
      <c r="G9" s="53"/>
      <c r="H9" s="134"/>
      <c r="I9" s="134"/>
      <c r="J9" s="140"/>
      <c r="K9" s="119"/>
      <c r="L9" s="119"/>
      <c r="M9" s="119"/>
      <c r="N9" s="119"/>
    </row>
    <row r="10" spans="1:16" s="36" customFormat="1">
      <c r="A10" s="52" t="s">
        <v>94</v>
      </c>
      <c r="B10" s="52" t="s">
        <v>95</v>
      </c>
      <c r="C10" s="53">
        <v>3000</v>
      </c>
      <c r="D10" s="54">
        <v>53694.42</v>
      </c>
      <c r="E10" s="54"/>
      <c r="F10" s="54"/>
      <c r="G10" s="54"/>
      <c r="H10" s="55" t="s">
        <v>21</v>
      </c>
      <c r="I10" s="55" t="s">
        <v>96</v>
      </c>
      <c r="J10" s="56"/>
      <c r="K10" s="58"/>
      <c r="L10" s="57"/>
      <c r="M10" s="57"/>
      <c r="N10" s="57"/>
    </row>
    <row r="11" spans="1:16" s="36" customFormat="1">
      <c r="A11" s="52" t="s">
        <v>97</v>
      </c>
      <c r="B11" s="52" t="s">
        <v>98</v>
      </c>
      <c r="C11" s="53"/>
      <c r="D11" s="53"/>
      <c r="E11" s="53"/>
      <c r="F11" s="53"/>
      <c r="G11" s="53"/>
      <c r="H11" s="120" t="s">
        <v>19</v>
      </c>
      <c r="I11" s="141" t="s">
        <v>99</v>
      </c>
      <c r="J11" s="137"/>
      <c r="K11" s="115"/>
      <c r="L11" s="115"/>
      <c r="M11" s="115"/>
      <c r="N11" s="115"/>
    </row>
    <row r="12" spans="1:16" s="36" customFormat="1">
      <c r="A12" s="49" t="s">
        <v>21</v>
      </c>
      <c r="B12" s="49" t="s">
        <v>100</v>
      </c>
      <c r="C12" s="51">
        <f>SUM(C13,C19,C20)</f>
        <v>62624738.990000002</v>
      </c>
      <c r="D12" s="51">
        <f>SUM(D13,D19,D20)</f>
        <v>62184303.880000003</v>
      </c>
      <c r="E12" s="51">
        <f t="shared" ref="E12:G12" si="3">SUM(E13,E19,E20)</f>
        <v>60050000</v>
      </c>
      <c r="F12" s="51">
        <f t="shared" si="3"/>
        <v>58050000</v>
      </c>
      <c r="G12" s="51">
        <f t="shared" si="3"/>
        <v>56000000</v>
      </c>
      <c r="H12" s="128"/>
      <c r="I12" s="142"/>
      <c r="J12" s="138"/>
      <c r="K12" s="115"/>
      <c r="L12" s="115"/>
      <c r="M12" s="115"/>
      <c r="N12" s="115"/>
    </row>
    <row r="13" spans="1:16" s="36" customFormat="1">
      <c r="A13" s="52" t="s">
        <v>89</v>
      </c>
      <c r="B13" s="52" t="s">
        <v>101</v>
      </c>
      <c r="C13" s="51">
        <f>SUM(C14:C18)</f>
        <v>62558933.990000002</v>
      </c>
      <c r="D13" s="51">
        <f>SUM(D14:D18)</f>
        <v>62143213.880000003</v>
      </c>
      <c r="E13" s="51">
        <v>60000000</v>
      </c>
      <c r="F13" s="51">
        <v>58000000</v>
      </c>
      <c r="G13" s="51">
        <v>56000000</v>
      </c>
      <c r="H13" s="55" t="s">
        <v>23</v>
      </c>
      <c r="I13" s="55" t="s">
        <v>102</v>
      </c>
      <c r="J13" s="56"/>
      <c r="K13" s="58"/>
      <c r="L13" s="57"/>
      <c r="M13" s="57"/>
      <c r="N13" s="57"/>
    </row>
    <row r="14" spans="1:16" s="36" customFormat="1" ht="25.5">
      <c r="A14" s="52" t="s">
        <v>103</v>
      </c>
      <c r="B14" s="52" t="s">
        <v>104</v>
      </c>
      <c r="C14" s="53">
        <v>225555.9</v>
      </c>
      <c r="D14" s="54">
        <v>225555.9</v>
      </c>
      <c r="E14" s="54"/>
      <c r="F14" s="54"/>
      <c r="G14" s="54"/>
      <c r="H14" s="59" t="s">
        <v>19</v>
      </c>
      <c r="I14" s="59" t="s">
        <v>105</v>
      </c>
      <c r="J14" s="56"/>
      <c r="K14" s="58"/>
      <c r="L14" s="57"/>
      <c r="M14" s="57"/>
      <c r="N14" s="57"/>
      <c r="P14" s="151"/>
    </row>
    <row r="15" spans="1:16" s="36" customFormat="1">
      <c r="A15" s="52" t="s">
        <v>106</v>
      </c>
      <c r="B15" s="52" t="s">
        <v>107</v>
      </c>
      <c r="C15" s="53">
        <v>59616870.109999999</v>
      </c>
      <c r="D15" s="54">
        <v>57307083.520000003</v>
      </c>
      <c r="E15" s="54"/>
      <c r="F15" s="54"/>
      <c r="G15" s="54"/>
      <c r="H15" s="55" t="s">
        <v>25</v>
      </c>
      <c r="I15" s="55" t="s">
        <v>108</v>
      </c>
      <c r="J15" s="56"/>
      <c r="K15" s="58"/>
      <c r="L15" s="57"/>
      <c r="M15" s="57"/>
      <c r="N15" s="57"/>
    </row>
    <row r="16" spans="1:16" s="36" customFormat="1">
      <c r="A16" s="52" t="s">
        <v>109</v>
      </c>
      <c r="B16" s="52" t="s">
        <v>110</v>
      </c>
      <c r="C16" s="53">
        <v>482046.31</v>
      </c>
      <c r="D16" s="54">
        <v>353274.24</v>
      </c>
      <c r="E16" s="54"/>
      <c r="F16" s="54"/>
      <c r="G16" s="54"/>
      <c r="H16" s="55" t="s">
        <v>33</v>
      </c>
      <c r="I16" s="55" t="s">
        <v>111</v>
      </c>
      <c r="J16" s="60">
        <v>-44696206.170000002</v>
      </c>
      <c r="K16" s="61">
        <v>-45560482.25</v>
      </c>
      <c r="L16" s="61">
        <v>-48409438</v>
      </c>
      <c r="M16" s="61">
        <v>-51737514</v>
      </c>
      <c r="N16" s="61">
        <v>-55041214</v>
      </c>
    </row>
    <row r="17" spans="1:14" s="36" customFormat="1">
      <c r="A17" s="52" t="s">
        <v>112</v>
      </c>
      <c r="B17" s="52" t="s">
        <v>113</v>
      </c>
      <c r="C17" s="152">
        <v>224062.35</v>
      </c>
      <c r="D17" s="62">
        <v>219364.16</v>
      </c>
      <c r="E17" s="62"/>
      <c r="F17" s="62"/>
      <c r="G17" s="62"/>
      <c r="H17" s="133" t="s">
        <v>35</v>
      </c>
      <c r="I17" s="133" t="s">
        <v>114</v>
      </c>
      <c r="J17" s="135">
        <v>-864276.08</v>
      </c>
      <c r="K17" s="117">
        <v>-2848955.93</v>
      </c>
      <c r="L17" s="117">
        <v>-3328076</v>
      </c>
      <c r="M17" s="117">
        <v>-3304000</v>
      </c>
      <c r="N17" s="117">
        <v>-3274500</v>
      </c>
    </row>
    <row r="18" spans="1:14" s="36" customFormat="1">
      <c r="A18" s="52" t="s">
        <v>115</v>
      </c>
      <c r="B18" s="52" t="s">
        <v>116</v>
      </c>
      <c r="C18" s="152">
        <v>2010399.32</v>
      </c>
      <c r="D18" s="62">
        <v>4037936.06</v>
      </c>
      <c r="E18" s="62"/>
      <c r="F18" s="62"/>
      <c r="G18" s="62"/>
      <c r="H18" s="134"/>
      <c r="I18" s="134"/>
      <c r="J18" s="136"/>
      <c r="K18" s="117"/>
      <c r="L18" s="117"/>
      <c r="M18" s="117"/>
      <c r="N18" s="117"/>
    </row>
    <row r="19" spans="1:14" s="36" customFormat="1">
      <c r="A19" s="52" t="s">
        <v>92</v>
      </c>
      <c r="B19" s="52" t="s">
        <v>117</v>
      </c>
      <c r="C19" s="63">
        <v>65805</v>
      </c>
      <c r="D19" s="63">
        <v>41090</v>
      </c>
      <c r="E19" s="63">
        <v>50000</v>
      </c>
      <c r="F19" s="63">
        <v>50000</v>
      </c>
      <c r="G19" s="63">
        <v>0</v>
      </c>
      <c r="H19" s="133" t="s">
        <v>38</v>
      </c>
      <c r="I19" s="133" t="s">
        <v>118</v>
      </c>
      <c r="J19" s="137"/>
      <c r="K19" s="115"/>
      <c r="L19" s="115"/>
      <c r="M19" s="115"/>
      <c r="N19" s="115"/>
    </row>
    <row r="20" spans="1:14" s="36" customFormat="1">
      <c r="A20" s="52" t="s">
        <v>94</v>
      </c>
      <c r="B20" s="52" t="s">
        <v>119</v>
      </c>
      <c r="C20" s="53"/>
      <c r="D20" s="53">
        <v>0</v>
      </c>
      <c r="E20" s="53">
        <v>0</v>
      </c>
      <c r="F20" s="53">
        <v>0</v>
      </c>
      <c r="G20" s="53">
        <v>0</v>
      </c>
      <c r="H20" s="134"/>
      <c r="I20" s="134"/>
      <c r="J20" s="138"/>
      <c r="K20" s="115"/>
      <c r="L20" s="115"/>
      <c r="M20" s="115"/>
      <c r="N20" s="115"/>
    </row>
    <row r="21" spans="1:14" s="36" customFormat="1">
      <c r="A21" s="49" t="s">
        <v>23</v>
      </c>
      <c r="B21" s="49" t="s">
        <v>120</v>
      </c>
      <c r="C21" s="64">
        <f>SUM(C22:C25)</f>
        <v>0</v>
      </c>
      <c r="D21" s="64">
        <f>SUM(D22:D25)</f>
        <v>0</v>
      </c>
      <c r="E21" s="64">
        <f t="shared" ref="E21:G21" si="4">SUM(E22:E25)</f>
        <v>0</v>
      </c>
      <c r="F21" s="64">
        <f t="shared" si="4"/>
        <v>0</v>
      </c>
      <c r="G21" s="64">
        <f t="shared" si="4"/>
        <v>0</v>
      </c>
      <c r="H21" s="65" t="s">
        <v>2</v>
      </c>
      <c r="I21" s="65" t="s">
        <v>121</v>
      </c>
      <c r="J21" s="66">
        <f>SUM(J22,J30,J40,J57)</f>
        <v>34400572.93</v>
      </c>
      <c r="K21" s="67">
        <f>SUM(K22,K30,K40,K57)</f>
        <v>35400842.579999998</v>
      </c>
      <c r="L21" s="67">
        <f t="shared" ref="L21:N21" si="5">SUM(L22,L30,L40,L57)</f>
        <v>36343187</v>
      </c>
      <c r="M21" s="67">
        <f t="shared" si="5"/>
        <v>37657187</v>
      </c>
      <c r="N21" s="67">
        <f t="shared" si="5"/>
        <v>38971387</v>
      </c>
    </row>
    <row r="22" spans="1:14" s="36" customFormat="1">
      <c r="A22" s="52" t="s">
        <v>89</v>
      </c>
      <c r="B22" s="52" t="s">
        <v>122</v>
      </c>
      <c r="C22" s="53"/>
      <c r="D22" s="53"/>
      <c r="E22" s="53"/>
      <c r="F22" s="53"/>
      <c r="G22" s="53"/>
      <c r="H22" s="55" t="s">
        <v>1</v>
      </c>
      <c r="I22" s="55" t="s">
        <v>123</v>
      </c>
      <c r="J22" s="68">
        <f>SUM(J23,J24,J27)</f>
        <v>2364825</v>
      </c>
      <c r="K22" s="69">
        <f>SUM(K23,K24,K27)</f>
        <v>2710831</v>
      </c>
      <c r="L22" s="69">
        <f t="shared" ref="L22:N22" si="6">SUM(L23,L24,L27)</f>
        <v>2886300</v>
      </c>
      <c r="M22" s="69">
        <f t="shared" si="6"/>
        <v>3019800</v>
      </c>
      <c r="N22" s="69">
        <f t="shared" si="6"/>
        <v>3300000</v>
      </c>
    </row>
    <row r="23" spans="1:14" s="36" customFormat="1" ht="25.5">
      <c r="A23" s="131" t="s">
        <v>92</v>
      </c>
      <c r="B23" s="131" t="s">
        <v>124</v>
      </c>
      <c r="C23" s="124">
        <v>0</v>
      </c>
      <c r="D23" s="124">
        <v>0</v>
      </c>
      <c r="E23" s="124">
        <v>0</v>
      </c>
      <c r="F23" s="124">
        <v>0</v>
      </c>
      <c r="G23" s="124">
        <v>0</v>
      </c>
      <c r="H23" s="59" t="s">
        <v>89</v>
      </c>
      <c r="I23" s="59" t="s">
        <v>125</v>
      </c>
      <c r="J23" s="70"/>
      <c r="K23" s="78"/>
      <c r="L23" s="71"/>
      <c r="M23" s="71"/>
      <c r="N23" s="71"/>
    </row>
    <row r="24" spans="1:14" s="36" customFormat="1">
      <c r="A24" s="132"/>
      <c r="B24" s="132"/>
      <c r="C24" s="125"/>
      <c r="D24" s="125"/>
      <c r="E24" s="125"/>
      <c r="F24" s="125"/>
      <c r="G24" s="125"/>
      <c r="H24" s="59" t="s">
        <v>92</v>
      </c>
      <c r="I24" s="59" t="s">
        <v>126</v>
      </c>
      <c r="J24" s="72">
        <f>SUM(J25:J26)</f>
        <v>2002125</v>
      </c>
      <c r="K24" s="73">
        <f>SUM(K25:K26)</f>
        <v>2361331</v>
      </c>
      <c r="L24" s="73">
        <f t="shared" ref="L24:N24" si="7">SUM(L25:L26)</f>
        <v>2550000</v>
      </c>
      <c r="M24" s="73">
        <f t="shared" si="7"/>
        <v>2700000</v>
      </c>
      <c r="N24" s="73">
        <f t="shared" si="7"/>
        <v>3000000</v>
      </c>
    </row>
    <row r="25" spans="1:14" s="36" customFormat="1">
      <c r="A25" s="52" t="s">
        <v>94</v>
      </c>
      <c r="B25" s="52" t="s">
        <v>127</v>
      </c>
      <c r="C25" s="53"/>
      <c r="D25" s="53"/>
      <c r="E25" s="53"/>
      <c r="F25" s="53"/>
      <c r="G25" s="53"/>
      <c r="H25" s="59" t="s">
        <v>19</v>
      </c>
      <c r="I25" s="59" t="s">
        <v>128</v>
      </c>
      <c r="J25" s="74">
        <v>1594869</v>
      </c>
      <c r="K25" s="75">
        <v>1845178</v>
      </c>
      <c r="L25" s="75">
        <v>1950000</v>
      </c>
      <c r="M25" s="75">
        <v>2050000</v>
      </c>
      <c r="N25" s="75">
        <v>2250000</v>
      </c>
    </row>
    <row r="26" spans="1:14" s="36" customFormat="1">
      <c r="A26" s="49" t="s">
        <v>25</v>
      </c>
      <c r="B26" s="49" t="s">
        <v>129</v>
      </c>
      <c r="C26" s="76">
        <f>SUM(C27:C29,C30)</f>
        <v>0</v>
      </c>
      <c r="D26" s="76">
        <f>SUM(D27:D29,D30)</f>
        <v>0</v>
      </c>
      <c r="E26" s="76">
        <f t="shared" ref="E26:G26" si="8">SUM(E27:E29,E30)</f>
        <v>0</v>
      </c>
      <c r="F26" s="76">
        <f t="shared" si="8"/>
        <v>0</v>
      </c>
      <c r="G26" s="76">
        <f t="shared" si="8"/>
        <v>0</v>
      </c>
      <c r="H26" s="59" t="s">
        <v>19</v>
      </c>
      <c r="I26" s="59" t="s">
        <v>130</v>
      </c>
      <c r="J26" s="74">
        <v>407256</v>
      </c>
      <c r="K26" s="75">
        <v>516153</v>
      </c>
      <c r="L26" s="75">
        <v>600000</v>
      </c>
      <c r="M26" s="75">
        <v>650000</v>
      </c>
      <c r="N26" s="75">
        <v>750000</v>
      </c>
    </row>
    <row r="27" spans="1:14" s="36" customFormat="1">
      <c r="A27" s="52" t="s">
        <v>89</v>
      </c>
      <c r="B27" s="52" t="s">
        <v>131</v>
      </c>
      <c r="C27" s="53"/>
      <c r="D27" s="53"/>
      <c r="E27" s="53"/>
      <c r="F27" s="53"/>
      <c r="G27" s="53"/>
      <c r="H27" s="59" t="s">
        <v>94</v>
      </c>
      <c r="I27" s="59" t="s">
        <v>132</v>
      </c>
      <c r="J27" s="68">
        <f>SUM(J28:J29)</f>
        <v>362700</v>
      </c>
      <c r="K27" s="69">
        <f>SUM(K28:K29)</f>
        <v>349500</v>
      </c>
      <c r="L27" s="69">
        <f t="shared" ref="L27:N27" si="9">SUM(L28:L29)</f>
        <v>336300</v>
      </c>
      <c r="M27" s="69">
        <f t="shared" si="9"/>
        <v>319800</v>
      </c>
      <c r="N27" s="69">
        <f t="shared" si="9"/>
        <v>300000</v>
      </c>
    </row>
    <row r="28" spans="1:14" s="36" customFormat="1">
      <c r="A28" s="52" t="s">
        <v>92</v>
      </c>
      <c r="B28" s="52" t="s">
        <v>88</v>
      </c>
      <c r="C28" s="53"/>
      <c r="D28" s="53"/>
      <c r="E28" s="53"/>
      <c r="F28" s="53"/>
      <c r="G28" s="53"/>
      <c r="H28" s="59" t="s">
        <v>19</v>
      </c>
      <c r="I28" s="59" t="s">
        <v>133</v>
      </c>
      <c r="J28" s="70">
        <v>49500</v>
      </c>
      <c r="K28" s="78">
        <v>36300</v>
      </c>
      <c r="L28" s="71">
        <v>23100</v>
      </c>
      <c r="M28" s="71">
        <v>9900</v>
      </c>
      <c r="N28" s="71">
        <v>0</v>
      </c>
    </row>
    <row r="29" spans="1:14" s="36" customFormat="1">
      <c r="A29" s="52" t="s">
        <v>94</v>
      </c>
      <c r="B29" s="52" t="s">
        <v>134</v>
      </c>
      <c r="C29" s="77"/>
      <c r="D29" s="77"/>
      <c r="E29" s="77"/>
      <c r="F29" s="77"/>
      <c r="G29" s="77"/>
      <c r="H29" s="59" t="s">
        <v>19</v>
      </c>
      <c r="I29" s="59" t="s">
        <v>135</v>
      </c>
      <c r="J29" s="70">
        <v>313200</v>
      </c>
      <c r="K29" s="78">
        <v>313200</v>
      </c>
      <c r="L29" s="71">
        <v>313200</v>
      </c>
      <c r="M29" s="71">
        <v>309900</v>
      </c>
      <c r="N29" s="71">
        <v>300000</v>
      </c>
    </row>
    <row r="30" spans="1:14" s="36" customFormat="1">
      <c r="A30" s="52" t="s">
        <v>97</v>
      </c>
      <c r="B30" s="52" t="s">
        <v>136</v>
      </c>
      <c r="C30" s="53"/>
      <c r="D30" s="53"/>
      <c r="E30" s="53"/>
      <c r="F30" s="53"/>
      <c r="G30" s="53"/>
      <c r="H30" s="55" t="s">
        <v>21</v>
      </c>
      <c r="I30" s="55" t="s">
        <v>137</v>
      </c>
      <c r="J30" s="68">
        <f>SUM(J31:J34)</f>
        <v>1916666.82</v>
      </c>
      <c r="K30" s="69">
        <f>SUM(K31:K34)</f>
        <v>1901679</v>
      </c>
      <c r="L30" s="69">
        <f t="shared" ref="L30:N30" si="10">SUM(L31:L34)</f>
        <v>2050000</v>
      </c>
      <c r="M30" s="69">
        <f t="shared" si="10"/>
        <v>2100000</v>
      </c>
      <c r="N30" s="69">
        <f t="shared" si="10"/>
        <v>2300000</v>
      </c>
    </row>
    <row r="31" spans="1:14" s="36" customFormat="1">
      <c r="A31" s="49" t="s">
        <v>33</v>
      </c>
      <c r="B31" s="49" t="s">
        <v>138</v>
      </c>
      <c r="C31" s="64">
        <f>SUM(C32:C33)</f>
        <v>0</v>
      </c>
      <c r="D31" s="64">
        <f>SUM(D32:D33)</f>
        <v>0</v>
      </c>
      <c r="E31" s="64">
        <f t="shared" ref="E31:G31" si="11">SUM(E32:E33)</f>
        <v>0</v>
      </c>
      <c r="F31" s="64">
        <f t="shared" si="11"/>
        <v>0</v>
      </c>
      <c r="G31" s="64">
        <f t="shared" si="11"/>
        <v>0</v>
      </c>
      <c r="H31" s="59" t="s">
        <v>89</v>
      </c>
      <c r="I31" s="59" t="s">
        <v>139</v>
      </c>
      <c r="J31" s="70"/>
      <c r="K31" s="78"/>
      <c r="L31" s="71"/>
      <c r="M31" s="71"/>
      <c r="N31" s="71"/>
    </row>
    <row r="32" spans="1:14" s="36" customFormat="1" ht="25.5">
      <c r="A32" s="52" t="s">
        <v>89</v>
      </c>
      <c r="B32" s="52" t="s">
        <v>140</v>
      </c>
      <c r="C32" s="53"/>
      <c r="D32" s="53"/>
      <c r="E32" s="53"/>
      <c r="F32" s="53"/>
      <c r="G32" s="53"/>
      <c r="H32" s="120" t="s">
        <v>92</v>
      </c>
      <c r="I32" s="120" t="s">
        <v>141</v>
      </c>
      <c r="J32" s="126"/>
      <c r="K32" s="116"/>
      <c r="L32" s="116"/>
      <c r="M32" s="116"/>
      <c r="N32" s="116"/>
    </row>
    <row r="33" spans="1:14" s="36" customFormat="1">
      <c r="A33" s="52" t="s">
        <v>92</v>
      </c>
      <c r="B33" s="52" t="s">
        <v>142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128"/>
      <c r="I33" s="128"/>
      <c r="J33" s="127"/>
      <c r="K33" s="116"/>
      <c r="L33" s="116"/>
      <c r="M33" s="116"/>
      <c r="N33" s="116"/>
    </row>
    <row r="34" spans="1:14" s="36" customFormat="1">
      <c r="A34" s="49" t="s">
        <v>2</v>
      </c>
      <c r="B34" s="49" t="s">
        <v>143</v>
      </c>
      <c r="C34" s="79">
        <f>SUM(C35,C41,C51,C60)</f>
        <v>6761678.9900000002</v>
      </c>
      <c r="D34" s="79">
        <f>SUM(D35,D41,D51,D60)</f>
        <v>5302733.3999999994</v>
      </c>
      <c r="E34" s="79">
        <f t="shared" ref="E34:G34" si="12">SUM(E35,E41,E51,E60)</f>
        <v>5105000</v>
      </c>
      <c r="F34" s="79">
        <f t="shared" si="12"/>
        <v>5115000</v>
      </c>
      <c r="G34" s="79">
        <f t="shared" si="12"/>
        <v>5205000</v>
      </c>
      <c r="H34" s="59" t="s">
        <v>94</v>
      </c>
      <c r="I34" s="59" t="s">
        <v>144</v>
      </c>
      <c r="J34" s="80">
        <f>SUM(J35:J38)</f>
        <v>1916666.82</v>
      </c>
      <c r="K34" s="81">
        <f>SUM(K35:K38)</f>
        <v>1901679</v>
      </c>
      <c r="L34" s="81">
        <f t="shared" ref="L34:N34" si="13">SUM(L35:L38)</f>
        <v>2050000</v>
      </c>
      <c r="M34" s="81">
        <f t="shared" si="13"/>
        <v>2100000</v>
      </c>
      <c r="N34" s="81">
        <f t="shared" si="13"/>
        <v>2300000</v>
      </c>
    </row>
    <row r="35" spans="1:14" s="36" customFormat="1">
      <c r="A35" s="49" t="s">
        <v>1</v>
      </c>
      <c r="B35" s="49" t="s">
        <v>145</v>
      </c>
      <c r="C35" s="79">
        <f>SUM(C36,C37,C38,C39,C40)</f>
        <v>676539</v>
      </c>
      <c r="D35" s="79">
        <f>SUM(D36,D37,D38,D39,D40)</f>
        <v>717428.01</v>
      </c>
      <c r="E35" s="79">
        <f t="shared" ref="E35:G35" si="14">SUM(E36,E37,E38,E39,E40)</f>
        <v>750000</v>
      </c>
      <c r="F35" s="79">
        <f t="shared" si="14"/>
        <v>760000</v>
      </c>
      <c r="G35" s="79">
        <f t="shared" si="14"/>
        <v>700000</v>
      </c>
      <c r="H35" s="59" t="s">
        <v>103</v>
      </c>
      <c r="I35" s="59" t="s">
        <v>146</v>
      </c>
      <c r="J35" s="70">
        <v>1916666.82</v>
      </c>
      <c r="K35" s="78">
        <v>1901679</v>
      </c>
      <c r="L35" s="71">
        <v>2050000</v>
      </c>
      <c r="M35" s="71">
        <v>2100000</v>
      </c>
      <c r="N35" s="71">
        <v>2300000</v>
      </c>
    </row>
    <row r="36" spans="1:14" s="36" customFormat="1">
      <c r="A36" s="52" t="s">
        <v>89</v>
      </c>
      <c r="B36" s="52" t="s">
        <v>147</v>
      </c>
      <c r="C36" s="82">
        <v>673192.91</v>
      </c>
      <c r="D36" s="82">
        <v>717428.01</v>
      </c>
      <c r="E36" s="82">
        <v>750000</v>
      </c>
      <c r="F36" s="82">
        <v>760000</v>
      </c>
      <c r="G36" s="82">
        <v>700000</v>
      </c>
      <c r="H36" s="59" t="s">
        <v>106</v>
      </c>
      <c r="I36" s="59" t="s">
        <v>148</v>
      </c>
      <c r="J36" s="70"/>
      <c r="K36" s="78"/>
      <c r="L36" s="71"/>
      <c r="M36" s="71"/>
      <c r="N36" s="71"/>
    </row>
    <row r="37" spans="1:14" s="36" customFormat="1">
      <c r="A37" s="52" t="s">
        <v>92</v>
      </c>
      <c r="B37" s="52" t="s">
        <v>149</v>
      </c>
      <c r="C37" s="53"/>
      <c r="D37" s="53"/>
      <c r="E37" s="53"/>
      <c r="F37" s="53"/>
      <c r="G37" s="53"/>
      <c r="H37" s="59" t="s">
        <v>109</v>
      </c>
      <c r="I37" s="59" t="s">
        <v>150</v>
      </c>
      <c r="J37" s="70"/>
      <c r="K37" s="78"/>
      <c r="L37" s="71"/>
      <c r="M37" s="71"/>
      <c r="N37" s="71"/>
    </row>
    <row r="38" spans="1:14" s="36" customFormat="1">
      <c r="A38" s="52" t="s">
        <v>94</v>
      </c>
      <c r="B38" s="52" t="s">
        <v>151</v>
      </c>
      <c r="C38" s="53"/>
      <c r="D38" s="53"/>
      <c r="E38" s="53"/>
      <c r="F38" s="53"/>
      <c r="G38" s="53"/>
      <c r="H38" s="59" t="s">
        <v>112</v>
      </c>
      <c r="I38" s="59" t="s">
        <v>152</v>
      </c>
      <c r="J38" s="70">
        <v>0</v>
      </c>
      <c r="K38" s="78">
        <v>0</v>
      </c>
      <c r="L38" s="71">
        <v>0</v>
      </c>
      <c r="M38" s="71">
        <v>0</v>
      </c>
      <c r="N38" s="71">
        <v>0</v>
      </c>
    </row>
    <row r="39" spans="1:14" s="36" customFormat="1">
      <c r="A39" s="52" t="s">
        <v>97</v>
      </c>
      <c r="B39" s="52" t="s">
        <v>153</v>
      </c>
      <c r="C39" s="53"/>
      <c r="D39" s="53"/>
      <c r="E39" s="53"/>
      <c r="F39" s="53"/>
      <c r="G39" s="53"/>
      <c r="H39" s="59" t="s">
        <v>115</v>
      </c>
      <c r="I39" s="59" t="s">
        <v>154</v>
      </c>
      <c r="J39" s="70"/>
      <c r="K39" s="78"/>
      <c r="L39" s="71"/>
      <c r="M39" s="71"/>
      <c r="N39" s="71"/>
    </row>
    <row r="40" spans="1:14" s="36" customFormat="1">
      <c r="A40" s="52" t="s">
        <v>155</v>
      </c>
      <c r="B40" s="52" t="s">
        <v>156</v>
      </c>
      <c r="C40" s="53">
        <v>3346.09</v>
      </c>
      <c r="D40" s="83">
        <v>0</v>
      </c>
      <c r="E40" s="83">
        <v>0</v>
      </c>
      <c r="F40" s="83">
        <v>0</v>
      </c>
      <c r="G40" s="83">
        <v>0</v>
      </c>
      <c r="H40" s="55" t="s">
        <v>23</v>
      </c>
      <c r="I40" s="55" t="s">
        <v>157</v>
      </c>
      <c r="J40" s="84">
        <f>SUM(J41,J43,J56)</f>
        <v>8935934.3599999994</v>
      </c>
      <c r="K40" s="85">
        <f>SUM(K41,K43,K56)</f>
        <v>8969892.9299999997</v>
      </c>
      <c r="L40" s="85">
        <f t="shared" ref="L40:N40" si="15">SUM(L41,L43,L56)</f>
        <v>10106887</v>
      </c>
      <c r="M40" s="85">
        <f t="shared" si="15"/>
        <v>11837387</v>
      </c>
      <c r="N40" s="85">
        <f t="shared" si="15"/>
        <v>13471387</v>
      </c>
    </row>
    <row r="41" spans="1:14" s="36" customFormat="1">
      <c r="A41" s="49" t="s">
        <v>21</v>
      </c>
      <c r="B41" s="49" t="s">
        <v>158</v>
      </c>
      <c r="C41" s="79">
        <f>SUM(C42,C44)</f>
        <v>5308619.41</v>
      </c>
      <c r="D41" s="79">
        <f>SUM(D42,D44)</f>
        <v>2696201.1999999997</v>
      </c>
      <c r="E41" s="79">
        <f t="shared" ref="E41:G41" si="16">SUM(E42,E44)</f>
        <v>2730000</v>
      </c>
      <c r="F41" s="79">
        <f t="shared" si="16"/>
        <v>2730000</v>
      </c>
      <c r="G41" s="79">
        <f t="shared" si="16"/>
        <v>2880000</v>
      </c>
      <c r="H41" s="59" t="s">
        <v>89</v>
      </c>
      <c r="I41" s="59" t="s">
        <v>159</v>
      </c>
      <c r="J41" s="80"/>
      <c r="K41" s="81"/>
      <c r="L41" s="81"/>
      <c r="M41" s="81"/>
      <c r="N41" s="81"/>
    </row>
    <row r="42" spans="1:14" s="36" customFormat="1" ht="38.25">
      <c r="A42" s="52" t="s">
        <v>89</v>
      </c>
      <c r="B42" s="52" t="s">
        <v>160</v>
      </c>
      <c r="C42" s="77"/>
      <c r="D42" s="77"/>
      <c r="E42" s="77"/>
      <c r="F42" s="77"/>
      <c r="G42" s="77"/>
      <c r="H42" s="59" t="s">
        <v>92</v>
      </c>
      <c r="I42" s="59" t="s">
        <v>161</v>
      </c>
      <c r="J42" s="70"/>
      <c r="K42" s="78"/>
      <c r="L42" s="71"/>
      <c r="M42" s="71"/>
      <c r="N42" s="71"/>
    </row>
    <row r="43" spans="1:14" s="36" customFormat="1" ht="25.5">
      <c r="A43" s="52" t="s">
        <v>92</v>
      </c>
      <c r="B43" s="52" t="s">
        <v>162</v>
      </c>
      <c r="C43" s="77"/>
      <c r="D43" s="77"/>
      <c r="E43" s="77"/>
      <c r="F43" s="77"/>
      <c r="G43" s="77"/>
      <c r="H43" s="59" t="s">
        <v>94</v>
      </c>
      <c r="I43" s="59" t="s">
        <v>163</v>
      </c>
      <c r="J43" s="84">
        <f>SUM(J44,J45,J46,J47,J50,J51,J52,J54,J55)</f>
        <v>8019277.5299999993</v>
      </c>
      <c r="K43" s="85">
        <f>SUM(K44,K45,K46,K47,K50,K51,K52,K54,K55)</f>
        <v>8221776.0999999996</v>
      </c>
      <c r="L43" s="85">
        <f t="shared" ref="L43:N43" si="17">SUM(L44,L45,L46,L47,L50,L51,L52,L54,L55)</f>
        <v>9301000</v>
      </c>
      <c r="M43" s="85">
        <f t="shared" si="17"/>
        <v>10875000</v>
      </c>
      <c r="N43" s="85">
        <f t="shared" si="17"/>
        <v>12285000</v>
      </c>
    </row>
    <row r="44" spans="1:14" s="36" customFormat="1">
      <c r="A44" s="52" t="s">
        <v>94</v>
      </c>
      <c r="B44" s="52" t="s">
        <v>164</v>
      </c>
      <c r="C44" s="79">
        <f>SUM(C45,C48,C49,C50)</f>
        <v>5308619.41</v>
      </c>
      <c r="D44" s="79">
        <f>SUM(D45,D48,D49,D50)</f>
        <v>2696201.1999999997</v>
      </c>
      <c r="E44" s="79">
        <f t="shared" ref="E44:G44" si="18">SUM(E45,E48,E49,E50)</f>
        <v>2730000</v>
      </c>
      <c r="F44" s="79">
        <f t="shared" si="18"/>
        <v>2730000</v>
      </c>
      <c r="G44" s="79">
        <f t="shared" si="18"/>
        <v>2880000</v>
      </c>
      <c r="H44" s="59" t="s">
        <v>103</v>
      </c>
      <c r="I44" s="59" t="s">
        <v>146</v>
      </c>
      <c r="J44" s="70">
        <v>2323999.96</v>
      </c>
      <c r="K44" s="78">
        <v>2356654.8199999998</v>
      </c>
      <c r="L44" s="71">
        <v>2600000</v>
      </c>
      <c r="M44" s="71">
        <v>2750000</v>
      </c>
      <c r="N44" s="71">
        <v>2900000</v>
      </c>
    </row>
    <row r="45" spans="1:14" s="36" customFormat="1">
      <c r="A45" s="52" t="s">
        <v>103</v>
      </c>
      <c r="B45" s="52" t="s">
        <v>165</v>
      </c>
      <c r="C45" s="153">
        <f>SUM(C46,C47)</f>
        <v>4512172.13</v>
      </c>
      <c r="D45" s="86">
        <f>SUM(D46,D47)</f>
        <v>2031922.55</v>
      </c>
      <c r="E45" s="86">
        <f t="shared" ref="E45:G45" si="19">SUM(E46,E47)</f>
        <v>2050000</v>
      </c>
      <c r="F45" s="86">
        <f t="shared" si="19"/>
        <v>2050000</v>
      </c>
      <c r="G45" s="86">
        <f t="shared" si="19"/>
        <v>2200000</v>
      </c>
      <c r="H45" s="59" t="s">
        <v>106</v>
      </c>
      <c r="I45" s="59" t="s">
        <v>148</v>
      </c>
      <c r="J45" s="70"/>
      <c r="K45" s="78"/>
      <c r="L45" s="71"/>
      <c r="M45" s="71"/>
      <c r="N45" s="71"/>
    </row>
    <row r="46" spans="1:14" s="36" customFormat="1">
      <c r="A46" s="52" t="s">
        <v>19</v>
      </c>
      <c r="B46" s="52" t="s">
        <v>166</v>
      </c>
      <c r="C46" s="152">
        <v>4512172.13</v>
      </c>
      <c r="D46" s="62">
        <v>2031922.55</v>
      </c>
      <c r="E46" s="62">
        <v>2050000</v>
      </c>
      <c r="F46" s="62">
        <v>2050000</v>
      </c>
      <c r="G46" s="62">
        <v>2200000</v>
      </c>
      <c r="H46" s="59" t="s">
        <v>109</v>
      </c>
      <c r="I46" s="59" t="s">
        <v>150</v>
      </c>
      <c r="J46" s="70"/>
      <c r="K46" s="78"/>
      <c r="L46" s="71"/>
      <c r="M46" s="71"/>
      <c r="N46" s="71"/>
    </row>
    <row r="47" spans="1:14" s="36" customFormat="1">
      <c r="A47" s="52" t="s">
        <v>19</v>
      </c>
      <c r="B47" s="52" t="s">
        <v>167</v>
      </c>
      <c r="C47" s="53"/>
      <c r="D47" s="53"/>
      <c r="E47" s="53"/>
      <c r="F47" s="53"/>
      <c r="G47" s="53"/>
      <c r="H47" s="59" t="s">
        <v>112</v>
      </c>
      <c r="I47" s="59" t="s">
        <v>168</v>
      </c>
      <c r="J47" s="87">
        <f>SUM(J48,J49)</f>
        <v>2799633.59</v>
      </c>
      <c r="K47" s="88">
        <f>SUM(K48,K49)</f>
        <v>2639978.4</v>
      </c>
      <c r="L47" s="88">
        <f t="shared" ref="L47:N47" si="20">SUM(L48,L49)</f>
        <v>3380000</v>
      </c>
      <c r="M47" s="88">
        <f t="shared" si="20"/>
        <v>4300000</v>
      </c>
      <c r="N47" s="88">
        <f t="shared" si="20"/>
        <v>4700000</v>
      </c>
    </row>
    <row r="48" spans="1:14" s="36" customFormat="1" ht="38.25">
      <c r="A48" s="52" t="s">
        <v>106</v>
      </c>
      <c r="B48" s="52" t="s">
        <v>169</v>
      </c>
      <c r="C48" s="53">
        <v>77686.740000000005</v>
      </c>
      <c r="D48" s="54">
        <v>75633.08</v>
      </c>
      <c r="E48" s="54">
        <v>80000</v>
      </c>
      <c r="F48" s="54">
        <v>80000</v>
      </c>
      <c r="G48" s="54">
        <v>80000</v>
      </c>
      <c r="H48" s="59" t="s">
        <v>19</v>
      </c>
      <c r="I48" s="59" t="s">
        <v>166</v>
      </c>
      <c r="J48" s="89">
        <v>2799633.59</v>
      </c>
      <c r="K48" s="90">
        <v>2639978.4</v>
      </c>
      <c r="L48" s="90">
        <v>3380000</v>
      </c>
      <c r="M48" s="90">
        <v>4300000</v>
      </c>
      <c r="N48" s="90">
        <v>4700000</v>
      </c>
    </row>
    <row r="49" spans="1:14" s="36" customFormat="1">
      <c r="A49" s="52" t="s">
        <v>109</v>
      </c>
      <c r="B49" s="52" t="s">
        <v>154</v>
      </c>
      <c r="C49" s="89">
        <v>718760.54</v>
      </c>
      <c r="D49" s="91">
        <v>588645.56999999995</v>
      </c>
      <c r="E49" s="91">
        <v>600000</v>
      </c>
      <c r="F49" s="91">
        <v>600000</v>
      </c>
      <c r="G49" s="91">
        <v>600000</v>
      </c>
      <c r="H49" s="59" t="s">
        <v>19</v>
      </c>
      <c r="I49" s="59" t="s">
        <v>167</v>
      </c>
      <c r="J49" s="87">
        <v>0</v>
      </c>
      <c r="K49" s="88">
        <v>0</v>
      </c>
      <c r="L49" s="88">
        <v>0</v>
      </c>
      <c r="M49" s="88">
        <v>0</v>
      </c>
      <c r="N49" s="88">
        <v>0</v>
      </c>
    </row>
    <row r="50" spans="1:14" s="36" customFormat="1">
      <c r="A50" s="52" t="s">
        <v>112</v>
      </c>
      <c r="B50" s="52" t="s">
        <v>170</v>
      </c>
      <c r="C50" s="70"/>
      <c r="D50" s="70"/>
      <c r="E50" s="70"/>
      <c r="F50" s="70"/>
      <c r="G50" s="70"/>
      <c r="H50" s="59" t="s">
        <v>115</v>
      </c>
      <c r="I50" s="59" t="s">
        <v>171</v>
      </c>
      <c r="J50" s="70">
        <v>16486.22</v>
      </c>
      <c r="K50" s="78">
        <v>20809.22</v>
      </c>
      <c r="L50" s="71">
        <v>21000</v>
      </c>
      <c r="M50" s="71">
        <v>25000</v>
      </c>
      <c r="N50" s="71">
        <v>35000</v>
      </c>
    </row>
    <row r="51" spans="1:14" s="36" customFormat="1">
      <c r="A51" s="49" t="s">
        <v>23</v>
      </c>
      <c r="B51" s="49" t="s">
        <v>172</v>
      </c>
      <c r="C51" s="84">
        <f>SUM(C52,C59)</f>
        <v>764929.91</v>
      </c>
      <c r="D51" s="84">
        <f>SUM(D52,D59)</f>
        <v>1651906.05</v>
      </c>
      <c r="E51" s="84">
        <f t="shared" ref="E51:G51" si="21">SUM(E52,E59)</f>
        <v>1600000</v>
      </c>
      <c r="F51" s="84">
        <f t="shared" si="21"/>
        <v>1600000</v>
      </c>
      <c r="G51" s="84">
        <f t="shared" si="21"/>
        <v>1600000</v>
      </c>
      <c r="H51" s="59" t="s">
        <v>173</v>
      </c>
      <c r="I51" s="59" t="s">
        <v>152</v>
      </c>
      <c r="J51" s="70"/>
      <c r="K51" s="78"/>
      <c r="L51" s="71"/>
      <c r="M51" s="71"/>
      <c r="N51" s="71"/>
    </row>
    <row r="52" spans="1:14" s="36" customFormat="1">
      <c r="A52" s="52" t="s">
        <v>89</v>
      </c>
      <c r="B52" s="52" t="s">
        <v>174</v>
      </c>
      <c r="C52" s="84">
        <f>SUM(C53,C54,C55)</f>
        <v>764929.91</v>
      </c>
      <c r="D52" s="84">
        <f>SUM(D53,D54,D55)</f>
        <v>1651906.05</v>
      </c>
      <c r="E52" s="84">
        <f t="shared" ref="E52:G52" si="22">SUM(E53,E54,E55)</f>
        <v>1600000</v>
      </c>
      <c r="F52" s="84">
        <f t="shared" si="22"/>
        <v>1600000</v>
      </c>
      <c r="G52" s="84">
        <f t="shared" si="22"/>
        <v>1600000</v>
      </c>
      <c r="H52" s="120" t="s">
        <v>175</v>
      </c>
      <c r="I52" s="120" t="s">
        <v>176</v>
      </c>
      <c r="J52" s="129">
        <v>1542565.8</v>
      </c>
      <c r="K52" s="113">
        <v>1744942.34</v>
      </c>
      <c r="L52" s="113">
        <v>1800000</v>
      </c>
      <c r="M52" s="113">
        <v>1950000</v>
      </c>
      <c r="N52" s="113">
        <v>2100000</v>
      </c>
    </row>
    <row r="53" spans="1:14" s="36" customFormat="1">
      <c r="A53" s="52" t="s">
        <v>103</v>
      </c>
      <c r="B53" s="52" t="s">
        <v>177</v>
      </c>
      <c r="C53" s="77"/>
      <c r="D53" s="77"/>
      <c r="E53" s="77"/>
      <c r="F53" s="77"/>
      <c r="G53" s="77"/>
      <c r="H53" s="128"/>
      <c r="I53" s="128"/>
      <c r="J53" s="130"/>
      <c r="K53" s="113"/>
      <c r="L53" s="113"/>
      <c r="M53" s="113"/>
      <c r="N53" s="113"/>
    </row>
    <row r="54" spans="1:14" s="36" customFormat="1">
      <c r="A54" s="52" t="s">
        <v>106</v>
      </c>
      <c r="B54" s="52" t="s">
        <v>178</v>
      </c>
      <c r="C54" s="77"/>
      <c r="D54" s="77"/>
      <c r="E54" s="77"/>
      <c r="F54" s="77"/>
      <c r="G54" s="77"/>
      <c r="H54" s="59" t="s">
        <v>179</v>
      </c>
      <c r="I54" s="59" t="s">
        <v>180</v>
      </c>
      <c r="J54" s="89">
        <v>1091177.6399999999</v>
      </c>
      <c r="K54" s="90">
        <v>1270553.6100000001</v>
      </c>
      <c r="L54" s="90">
        <v>1300000</v>
      </c>
      <c r="M54" s="90">
        <v>1400000</v>
      </c>
      <c r="N54" s="90">
        <v>1800000</v>
      </c>
    </row>
    <row r="55" spans="1:14" s="36" customFormat="1">
      <c r="A55" s="52" t="s">
        <v>109</v>
      </c>
      <c r="B55" s="52" t="s">
        <v>181</v>
      </c>
      <c r="C55" s="64">
        <f>SUM(C56,C57,C58)</f>
        <v>764929.91</v>
      </c>
      <c r="D55" s="64">
        <f>SUM(D56,D57,D58)</f>
        <v>1651906.05</v>
      </c>
      <c r="E55" s="64">
        <f t="shared" ref="E55:G55" si="23">SUM(E56,E57,E58)</f>
        <v>1600000</v>
      </c>
      <c r="F55" s="64">
        <f t="shared" si="23"/>
        <v>1600000</v>
      </c>
      <c r="G55" s="64">
        <f t="shared" si="23"/>
        <v>1600000</v>
      </c>
      <c r="H55" s="59" t="s">
        <v>182</v>
      </c>
      <c r="I55" s="59" t="s">
        <v>154</v>
      </c>
      <c r="J55" s="89">
        <v>245414.32</v>
      </c>
      <c r="K55" s="90">
        <v>188837.71</v>
      </c>
      <c r="L55" s="90">
        <v>200000</v>
      </c>
      <c r="M55" s="90">
        <v>450000</v>
      </c>
      <c r="N55" s="90">
        <v>750000</v>
      </c>
    </row>
    <row r="56" spans="1:14" s="36" customFormat="1">
      <c r="A56" s="52" t="s">
        <v>19</v>
      </c>
      <c r="B56" s="52" t="s">
        <v>183</v>
      </c>
      <c r="C56" s="82">
        <v>764929.91</v>
      </c>
      <c r="D56" s="82">
        <v>1651906.05</v>
      </c>
      <c r="E56" s="82">
        <v>1600000</v>
      </c>
      <c r="F56" s="82">
        <v>1600000</v>
      </c>
      <c r="G56" s="82">
        <v>1600000</v>
      </c>
      <c r="H56" s="59" t="s">
        <v>97</v>
      </c>
      <c r="I56" s="59" t="s">
        <v>184</v>
      </c>
      <c r="J56" s="91">
        <v>916656.83</v>
      </c>
      <c r="K56" s="92">
        <v>748116.83</v>
      </c>
      <c r="L56" s="92">
        <v>805887</v>
      </c>
      <c r="M56" s="92">
        <v>962387</v>
      </c>
      <c r="N56" s="92">
        <v>1186387</v>
      </c>
    </row>
    <row r="57" spans="1:14" s="36" customFormat="1">
      <c r="A57" s="52" t="s">
        <v>19</v>
      </c>
      <c r="B57" s="52" t="s">
        <v>185</v>
      </c>
      <c r="C57" s="53"/>
      <c r="D57" s="53"/>
      <c r="E57" s="53"/>
      <c r="F57" s="53"/>
      <c r="G57" s="53"/>
      <c r="H57" s="65" t="s">
        <v>25</v>
      </c>
      <c r="I57" s="65" t="s">
        <v>186</v>
      </c>
      <c r="J57" s="93">
        <f>SUM(J58,J59)</f>
        <v>21183146.75</v>
      </c>
      <c r="K57" s="94">
        <f>SUM(K58,K59)</f>
        <v>21818439.649999999</v>
      </c>
      <c r="L57" s="94">
        <f t="shared" ref="L57:N57" si="24">SUM(L58,L59)</f>
        <v>21300000</v>
      </c>
      <c r="M57" s="94">
        <f t="shared" si="24"/>
        <v>20700000</v>
      </c>
      <c r="N57" s="94">
        <f t="shared" si="24"/>
        <v>19900000</v>
      </c>
    </row>
    <row r="58" spans="1:14" s="36" customFormat="1">
      <c r="A58" s="52" t="s">
        <v>19</v>
      </c>
      <c r="B58" s="52" t="s">
        <v>187</v>
      </c>
      <c r="C58" s="53"/>
      <c r="D58" s="53"/>
      <c r="E58" s="53"/>
      <c r="F58" s="53"/>
      <c r="G58" s="53"/>
      <c r="H58" s="59" t="s">
        <v>89</v>
      </c>
      <c r="I58" s="59" t="s">
        <v>188</v>
      </c>
      <c r="J58" s="70"/>
      <c r="K58" s="78"/>
      <c r="L58" s="71"/>
      <c r="M58" s="71"/>
      <c r="N58" s="71"/>
    </row>
    <row r="59" spans="1:14" s="36" customFormat="1">
      <c r="A59" s="52" t="s">
        <v>92</v>
      </c>
      <c r="B59" s="52" t="s">
        <v>189</v>
      </c>
      <c r="C59" s="53"/>
      <c r="D59" s="53"/>
      <c r="E59" s="53"/>
      <c r="F59" s="53"/>
      <c r="G59" s="53"/>
      <c r="H59" s="120" t="s">
        <v>92</v>
      </c>
      <c r="I59" s="120" t="s">
        <v>142</v>
      </c>
      <c r="J59" s="122">
        <f>SUM(J61,J62)</f>
        <v>21183146.75</v>
      </c>
      <c r="K59" s="114">
        <f>SUM(K61,K62)</f>
        <v>21818439.649999999</v>
      </c>
      <c r="L59" s="114">
        <f t="shared" ref="L59:N59" si="25">SUM(L61,L62)</f>
        <v>21300000</v>
      </c>
      <c r="M59" s="114">
        <f t="shared" si="25"/>
        <v>20700000</v>
      </c>
      <c r="N59" s="114">
        <f t="shared" si="25"/>
        <v>19900000</v>
      </c>
    </row>
    <row r="60" spans="1:14" s="36" customFormat="1">
      <c r="A60" s="49" t="s">
        <v>25</v>
      </c>
      <c r="B60" s="49" t="s">
        <v>190</v>
      </c>
      <c r="C60" s="95">
        <v>11590.67</v>
      </c>
      <c r="D60" s="95">
        <v>237198.14</v>
      </c>
      <c r="E60" s="95">
        <v>25000</v>
      </c>
      <c r="F60" s="95">
        <v>25000</v>
      </c>
      <c r="G60" s="95">
        <v>25000</v>
      </c>
      <c r="H60" s="121"/>
      <c r="I60" s="121"/>
      <c r="J60" s="123"/>
      <c r="K60" s="114"/>
      <c r="L60" s="114"/>
      <c r="M60" s="114"/>
      <c r="N60" s="114"/>
    </row>
    <row r="61" spans="1:14" s="36" customFormat="1" ht="25.5">
      <c r="A61" s="49" t="s">
        <v>3</v>
      </c>
      <c r="B61" s="49" t="s">
        <v>191</v>
      </c>
      <c r="C61" s="95"/>
      <c r="D61" s="95"/>
      <c r="E61" s="95"/>
      <c r="F61" s="95"/>
      <c r="G61" s="95"/>
      <c r="H61" s="96" t="s">
        <v>19</v>
      </c>
      <c r="I61" s="96" t="s">
        <v>133</v>
      </c>
      <c r="J61" s="97">
        <v>19664753.52</v>
      </c>
      <c r="K61" s="98">
        <v>20278767.059999999</v>
      </c>
      <c r="L61" s="98">
        <v>19800000</v>
      </c>
      <c r="M61" s="98">
        <v>19300000</v>
      </c>
      <c r="N61" s="98">
        <v>18600000</v>
      </c>
    </row>
    <row r="62" spans="1:14" s="36" customFormat="1">
      <c r="A62" s="99" t="s">
        <v>4</v>
      </c>
      <c r="B62" s="49" t="s">
        <v>192</v>
      </c>
      <c r="C62" s="95"/>
      <c r="D62" s="95"/>
      <c r="E62" s="95"/>
      <c r="F62" s="95"/>
      <c r="G62" s="95"/>
      <c r="H62" s="96" t="s">
        <v>19</v>
      </c>
      <c r="I62" s="96" t="s">
        <v>193</v>
      </c>
      <c r="J62" s="100">
        <v>1518393.23</v>
      </c>
      <c r="K62" s="101">
        <v>1539672.59</v>
      </c>
      <c r="L62" s="101">
        <v>1500000</v>
      </c>
      <c r="M62" s="101">
        <v>1400000</v>
      </c>
      <c r="N62" s="101">
        <v>1300000</v>
      </c>
    </row>
    <row r="63" spans="1:14" s="36" customFormat="1">
      <c r="A63" s="102"/>
      <c r="B63" s="103" t="s">
        <v>194</v>
      </c>
      <c r="C63" s="79">
        <f>SUM(C6,C34)</f>
        <v>69389417.980000004</v>
      </c>
      <c r="D63" s="79">
        <f>SUM(D6,D34)</f>
        <v>67540731.700000003</v>
      </c>
      <c r="E63" s="79">
        <f t="shared" ref="E63:G63" si="26">SUM(E6,E34)</f>
        <v>65155000</v>
      </c>
      <c r="F63" s="79">
        <f t="shared" si="26"/>
        <v>63165000</v>
      </c>
      <c r="G63" s="79">
        <f t="shared" si="26"/>
        <v>61205000</v>
      </c>
      <c r="H63" s="55"/>
      <c r="I63" s="55" t="s">
        <v>195</v>
      </c>
      <c r="J63" s="68">
        <f>SUM(J6,J21)</f>
        <v>69389417.979999989</v>
      </c>
      <c r="K63" s="69">
        <f>SUM(K6,K21)</f>
        <v>67540731.699999988</v>
      </c>
      <c r="L63" s="69">
        <f t="shared" ref="L63:N63" si="27">SUM(L6,L21)</f>
        <v>65155000</v>
      </c>
      <c r="M63" s="69">
        <f t="shared" si="27"/>
        <v>63165000</v>
      </c>
      <c r="N63" s="69">
        <f t="shared" si="27"/>
        <v>61205000</v>
      </c>
    </row>
    <row r="64" spans="1:14" s="36" customFormat="1">
      <c r="C64" s="41"/>
      <c r="D64" s="104"/>
      <c r="E64" s="104"/>
      <c r="F64" s="104"/>
      <c r="G64" s="104"/>
      <c r="H64" s="104"/>
      <c r="I64" s="104"/>
      <c r="J64" s="104"/>
      <c r="K64" s="104"/>
    </row>
    <row r="65" spans="1:14" s="36" customFormat="1">
      <c r="A65"/>
      <c r="C65" s="41"/>
      <c r="D65" s="104"/>
      <c r="E65" s="104"/>
      <c r="F65" s="104"/>
      <c r="G65" s="104"/>
      <c r="H65" s="104"/>
      <c r="I65" s="105"/>
      <c r="J65" s="104"/>
      <c r="K65" s="104"/>
      <c r="L65" s="151"/>
      <c r="M65" s="151"/>
      <c r="N65" s="151"/>
    </row>
    <row r="66" spans="1:14" s="36" customFormat="1">
      <c r="B66" s="36" t="s">
        <v>203</v>
      </c>
      <c r="C66" s="41"/>
      <c r="D66" s="104"/>
      <c r="E66" s="104"/>
      <c r="F66" s="104"/>
      <c r="G66" s="104"/>
      <c r="H66" s="104"/>
      <c r="I66" s="105"/>
      <c r="J66" s="106"/>
      <c r="K66" s="104"/>
    </row>
    <row r="67" spans="1:14" s="36" customFormat="1">
      <c r="B67" s="107"/>
      <c r="C67" s="41"/>
      <c r="D67" s="104"/>
      <c r="E67" s="104"/>
      <c r="F67" s="104"/>
      <c r="G67" s="104"/>
      <c r="H67" s="104"/>
      <c r="I67" s="105"/>
      <c r="J67" s="104"/>
      <c r="K67" s="104"/>
      <c r="M67" s="36" t="s">
        <v>206</v>
      </c>
    </row>
    <row r="68" spans="1:14" s="36" customFormat="1" ht="12.75" customHeight="1">
      <c r="C68" s="41"/>
      <c r="D68" s="104"/>
      <c r="E68" s="104"/>
      <c r="F68" s="104"/>
      <c r="G68" s="104"/>
      <c r="H68" s="104"/>
      <c r="I68" s="105"/>
      <c r="J68" s="104"/>
      <c r="K68" s="104"/>
    </row>
    <row r="69" spans="1:14" s="36" customFormat="1">
      <c r="C69" s="41"/>
      <c r="D69" s="104"/>
      <c r="E69" s="104"/>
      <c r="F69" s="104"/>
      <c r="G69" s="104"/>
      <c r="H69" s="104"/>
      <c r="I69" s="104"/>
      <c r="J69" s="104"/>
      <c r="K69" s="104"/>
    </row>
    <row r="70" spans="1:14" s="36" customFormat="1" ht="12.75" customHeight="1">
      <c r="C70" s="108" t="s">
        <v>196</v>
      </c>
      <c r="D70" s="104"/>
      <c r="E70" s="104"/>
      <c r="F70" s="104"/>
      <c r="G70" s="104"/>
      <c r="H70" s="104"/>
      <c r="I70" s="108" t="s">
        <v>197</v>
      </c>
      <c r="J70" s="104"/>
      <c r="K70" s="109"/>
    </row>
    <row r="71" spans="1:14" s="36" customFormat="1">
      <c r="B71" s="43"/>
      <c r="C71" s="154" t="s">
        <v>198</v>
      </c>
      <c r="D71" s="104"/>
      <c r="E71" s="104"/>
      <c r="F71" s="104"/>
      <c r="G71" s="104"/>
      <c r="H71" s="104"/>
      <c r="I71" s="108" t="s">
        <v>199</v>
      </c>
      <c r="J71" s="104"/>
      <c r="K71" s="104"/>
    </row>
    <row r="72" spans="1:14" s="36" customFormat="1">
      <c r="C72" s="41"/>
      <c r="D72" s="104"/>
      <c r="E72" s="104"/>
      <c r="F72" s="104"/>
      <c r="G72" s="104"/>
      <c r="H72" s="104"/>
      <c r="I72" s="104"/>
      <c r="J72" s="104"/>
      <c r="K72" s="104"/>
    </row>
  </sheetData>
  <mergeCells count="68">
    <mergeCell ref="H11:H12"/>
    <mergeCell ref="I11:I12"/>
    <mergeCell ref="J11:J12"/>
    <mergeCell ref="K11:K12"/>
    <mergeCell ref="A1:B1"/>
    <mergeCell ref="A2:J2"/>
    <mergeCell ref="A3:J3"/>
    <mergeCell ref="A4:B5"/>
    <mergeCell ref="H4:I5"/>
    <mergeCell ref="H6:H7"/>
    <mergeCell ref="I6:I7"/>
    <mergeCell ref="J6:J7"/>
    <mergeCell ref="K6:K7"/>
    <mergeCell ref="H8:H9"/>
    <mergeCell ref="I8:I9"/>
    <mergeCell ref="J8:J9"/>
    <mergeCell ref="K8:K9"/>
    <mergeCell ref="H17:H18"/>
    <mergeCell ref="I17:I18"/>
    <mergeCell ref="J17:J18"/>
    <mergeCell ref="K17:K18"/>
    <mergeCell ref="H19:H20"/>
    <mergeCell ref="I19:I20"/>
    <mergeCell ref="J19:J20"/>
    <mergeCell ref="K19:K20"/>
    <mergeCell ref="A23:A24"/>
    <mergeCell ref="B23:B24"/>
    <mergeCell ref="C23:C24"/>
    <mergeCell ref="D23:D24"/>
    <mergeCell ref="H32:H33"/>
    <mergeCell ref="H59:H60"/>
    <mergeCell ref="I59:I60"/>
    <mergeCell ref="J59:J60"/>
    <mergeCell ref="K59:K60"/>
    <mergeCell ref="E23:E24"/>
    <mergeCell ref="F23:F24"/>
    <mergeCell ref="G23:G24"/>
    <mergeCell ref="J32:J33"/>
    <mergeCell ref="K32:K33"/>
    <mergeCell ref="H52:H53"/>
    <mergeCell ref="I52:I53"/>
    <mergeCell ref="J52:J53"/>
    <mergeCell ref="K52:K53"/>
    <mergeCell ref="I32:I33"/>
    <mergeCell ref="L6:L7"/>
    <mergeCell ref="M6:M7"/>
    <mergeCell ref="N6:N7"/>
    <mergeCell ref="L8:L9"/>
    <mergeCell ref="M8:M9"/>
    <mergeCell ref="N8:N9"/>
    <mergeCell ref="L11:L12"/>
    <mergeCell ref="M11:M12"/>
    <mergeCell ref="N11:N12"/>
    <mergeCell ref="L17:L18"/>
    <mergeCell ref="M17:M18"/>
    <mergeCell ref="N17:N18"/>
    <mergeCell ref="L19:L20"/>
    <mergeCell ref="M19:M20"/>
    <mergeCell ref="N19:N20"/>
    <mergeCell ref="L32:L33"/>
    <mergeCell ref="M32:M33"/>
    <mergeCell ref="N32:N33"/>
    <mergeCell ref="L52:L53"/>
    <mergeCell ref="M52:M53"/>
    <mergeCell ref="N52:N53"/>
    <mergeCell ref="L59:L60"/>
    <mergeCell ref="M59:M60"/>
    <mergeCell ref="N59:N60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RZIS </vt:lpstr>
      <vt:lpstr>Bilans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przepływy środków pieniężnych</dc:title>
  <dc:creator>Maria Stefko</dc:creator>
  <cp:lastModifiedBy>huka</cp:lastModifiedBy>
  <cp:lastPrinted>2019-04-01T10:09:59Z</cp:lastPrinted>
  <dcterms:created xsi:type="dcterms:W3CDTF">2001-01-17T15:28:50Z</dcterms:created>
  <dcterms:modified xsi:type="dcterms:W3CDTF">2019-04-01T11:17:32Z</dcterms:modified>
</cp:coreProperties>
</file>